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filterPrivacy="1" defaultThemeVersion="124226"/>
  <bookViews>
    <workbookView xWindow="28680" yWindow="65416" windowWidth="38640" windowHeight="21240" tabRatio="788" firstSheet="1" activeTab="2"/>
  </bookViews>
  <sheets>
    <sheet name="Contents" sheetId="5" r:id="rId1"/>
    <sheet name="Charts" sheetId="11" r:id="rId2"/>
    <sheet name="Table 1 - Quarterly Tonnes" sheetId="4" r:id="rId3"/>
    <sheet name="Table 2 - Annual Tonnes" sheetId="2" r:id="rId4"/>
    <sheet name="Table 3 - Quarterly PJ" sheetId="3" r:id="rId5"/>
    <sheet name="Table 4 - Annual PJ" sheetId="1" r:id="rId6"/>
    <sheet name="Table 5 - Production" sheetId="6" r:id="rId7"/>
    <sheet name="Table 6 - Consumption Tonnes" sheetId="13" r:id="rId8"/>
    <sheet name="Table 7 - Consumption TJ" sheetId="10" r:id="rId9"/>
    <sheet name="Revisions" sheetId="14" r:id="rId10"/>
  </sheets>
  <definedNames>
    <definedName name="GWhtoPJ">1/277.778</definedName>
    <definedName name="_xlnm.Print_Area" localSheetId="6">'Table 5 - Production'!$A$1:$N$17</definedName>
    <definedName name="_xlnm.Print_Area" localSheetId="7">'Table 6 - Consumption Tonnes'!$A$1:$H$53</definedName>
    <definedName name="_xlnm.Print_Area" localSheetId="8">'Table 7 - Consumption TJ'!$A$1:$H$53</definedName>
    <definedName name="TWhtoPJ">3.6</definedName>
  </definedNames>
  <calcPr calcId="191029"/>
  <extLst/>
</workbook>
</file>

<file path=xl/sharedStrings.xml><?xml version="1.0" encoding="utf-8"?>
<sst xmlns="http://schemas.openxmlformats.org/spreadsheetml/2006/main" count="360" uniqueCount="127">
  <si>
    <t xml:space="preserve"> Year</t>
  </si>
  <si>
    <t>Residential</t>
  </si>
  <si>
    <t>Commercial</t>
  </si>
  <si>
    <t>Agriculture/ Forestry/ Fishing</t>
  </si>
  <si>
    <t>Production</t>
  </si>
  <si>
    <t>Bituminous</t>
  </si>
  <si>
    <t>Sub-bituminous</t>
  </si>
  <si>
    <t>Lignite</t>
  </si>
  <si>
    <t>Industrial</t>
  </si>
  <si>
    <t>Imports</t>
  </si>
  <si>
    <t>Exports</t>
  </si>
  <si>
    <t>Transformation</t>
  </si>
  <si>
    <t>Electricity Generation</t>
  </si>
  <si>
    <t>Cogeneration</t>
  </si>
  <si>
    <t>Other Transformation</t>
  </si>
  <si>
    <t>Transport</t>
  </si>
  <si>
    <t>Stock Change</t>
  </si>
  <si>
    <t>Production Losses and Own Use</t>
  </si>
  <si>
    <t>Quarter</t>
  </si>
  <si>
    <t>Consumption</t>
  </si>
  <si>
    <t>Supply</t>
  </si>
  <si>
    <t>Rank</t>
  </si>
  <si>
    <t>Mining Method</t>
  </si>
  <si>
    <t xml:space="preserve">Total </t>
  </si>
  <si>
    <t>Sub Bituminous</t>
  </si>
  <si>
    <t>Opencast</t>
  </si>
  <si>
    <t>Underground</t>
  </si>
  <si>
    <t>Waikato</t>
  </si>
  <si>
    <t>NORTH ISLAND</t>
  </si>
  <si>
    <t>West Coast</t>
  </si>
  <si>
    <t>Canterbury</t>
  </si>
  <si>
    <t>Otago</t>
  </si>
  <si>
    <t>Southland</t>
  </si>
  <si>
    <t>SOUTH ISLAND</t>
  </si>
  <si>
    <t>NEW ZEALAND</t>
  </si>
  <si>
    <t>n.a.</t>
  </si>
  <si>
    <t>Losses and Own Use</t>
  </si>
  <si>
    <t>Agriculture</t>
  </si>
  <si>
    <t>Consumer Energy</t>
  </si>
  <si>
    <t>Statistical Difference</t>
  </si>
  <si>
    <t>Total</t>
  </si>
  <si>
    <t>Sub-Bituminous</t>
  </si>
  <si>
    <t>Energy Transformation of which:</t>
  </si>
  <si>
    <t>D2611</t>
  </si>
  <si>
    <t>A01, A02 &amp; A05</t>
  </si>
  <si>
    <t>Industrial use of which:</t>
  </si>
  <si>
    <t>Mining</t>
  </si>
  <si>
    <t>B</t>
  </si>
  <si>
    <t>Steel manufacturing</t>
  </si>
  <si>
    <t>C211</t>
  </si>
  <si>
    <t>Non-Steel Metal manufacturing</t>
  </si>
  <si>
    <t>C213</t>
  </si>
  <si>
    <t>Metal Product manufacturing</t>
  </si>
  <si>
    <t>C22, C212 &amp; C214</t>
  </si>
  <si>
    <t>Wood, Pulp and Paper Product manufacturing</t>
  </si>
  <si>
    <t>C14 &amp; C15</t>
  </si>
  <si>
    <t>Non-Metallic Mineral Product manufacturing</t>
  </si>
  <si>
    <t>C20</t>
  </si>
  <si>
    <t>Chemical Product manufacturing</t>
  </si>
  <si>
    <t>C18</t>
  </si>
  <si>
    <t>Meat manufacturing</t>
  </si>
  <si>
    <t>C111 &amp; C112</t>
  </si>
  <si>
    <t>Dairy manufacturing</t>
  </si>
  <si>
    <t>C113</t>
  </si>
  <si>
    <t>Other Food Product manufacturing</t>
  </si>
  <si>
    <t>C112, C114 - C122</t>
  </si>
  <si>
    <t>Textile, Leather, Clothing, Footwear manufacturing</t>
  </si>
  <si>
    <t>C13</t>
  </si>
  <si>
    <t>Mechanical/Electrical Equipment manufacturing</t>
  </si>
  <si>
    <t>C23-C24</t>
  </si>
  <si>
    <t>Furniture and Other manufacturing</t>
  </si>
  <si>
    <t>C25</t>
  </si>
  <si>
    <t>Building and Construction</t>
  </si>
  <si>
    <t>E</t>
  </si>
  <si>
    <t>Gas and water supply, sewerage and drainage services</t>
  </si>
  <si>
    <t>D27-D28</t>
  </si>
  <si>
    <t>Commercial use of which:</t>
  </si>
  <si>
    <t>Health Care and Social Assistance</t>
  </si>
  <si>
    <t>Q</t>
  </si>
  <si>
    <t>Education and Training</t>
  </si>
  <si>
    <t>P</t>
  </si>
  <si>
    <t>D28-29,F-S excl P,Q</t>
  </si>
  <si>
    <t>Total Consumer Energy (observed)</t>
  </si>
  <si>
    <t xml:space="preserve">Tables 1-4 are updated every quarter along with the latest </t>
  </si>
  <si>
    <t>New Zealand Energy Quarterly publication</t>
  </si>
  <si>
    <t>Quarterly Electricity Generation &amp; Consumption (PJ)</t>
  </si>
  <si>
    <t>Coal Quarterly Updates</t>
  </si>
  <si>
    <t>Quarterly Coal Supply, Transformation, &amp; Consumption (Tonnes)</t>
  </si>
  <si>
    <t>Annual Coal Supply, Transformation, &amp; Consumption (Tonnes)</t>
  </si>
  <si>
    <t>Quarterly Coal Supply, Transformation, &amp; Consumption (PJ)</t>
  </si>
  <si>
    <t>Annual Coal Supply, Transformation, &amp; Consumption (PJ)</t>
  </si>
  <si>
    <t>Energy in New Zealand publication</t>
  </si>
  <si>
    <t>Coal Annual Updates</t>
  </si>
  <si>
    <t>Consumption (Observed)</t>
  </si>
  <si>
    <t>Consumption (Calculated)</t>
  </si>
  <si>
    <t>&lt;- Select year from drop down menu</t>
  </si>
  <si>
    <t>PJ</t>
  </si>
  <si>
    <t>Charts</t>
  </si>
  <si>
    <t>Return to contents</t>
  </si>
  <si>
    <t>Energy in New Zealand data and graphs</t>
  </si>
  <si>
    <t xml:space="preserve">Charts, Tables 5 &amp; 6 are updated every year along with the latest </t>
  </si>
  <si>
    <r>
      <t>Other Services</t>
    </r>
    <r>
      <rPr>
        <vertAlign val="superscript"/>
        <sz val="10"/>
        <color indexed="8"/>
        <rFont val="Arial"/>
        <family val="2"/>
      </rPr>
      <t>2</t>
    </r>
  </si>
  <si>
    <t>Table 1 - Quarterly Tonnes</t>
  </si>
  <si>
    <t>Table 2 - Annual Tonnes</t>
  </si>
  <si>
    <t>Table 3 - Quarterly PJ</t>
  </si>
  <si>
    <t>Table 4 - Annual PJ</t>
  </si>
  <si>
    <t>Table 5 - Production</t>
  </si>
  <si>
    <t>Table 6 - Consumption Tonnes</t>
  </si>
  <si>
    <t>Table 7 - Consumption TJ</t>
  </si>
  <si>
    <t>Coal Data Tables</t>
  </si>
  <si>
    <t>energyinfo@mbie.govt.nz</t>
  </si>
  <si>
    <r>
      <t>ANZSIC 2006</t>
    </r>
    <r>
      <rPr>
        <b/>
        <vertAlign val="superscript"/>
        <sz val="10"/>
        <rFont val="Arial"/>
        <family val="2"/>
      </rPr>
      <t>1</t>
    </r>
  </si>
  <si>
    <t>Produced by
Markets team, Evidence and Insights Branch
Ministry of Business, Innovation &amp; Employment</t>
  </si>
  <si>
    <t>Revisions to previously published data</t>
  </si>
  <si>
    <t>Notable revisions and changes to series in this publication are documented in the table below, beside the release when the revision first occurred.</t>
  </si>
  <si>
    <t>Release Quarter</t>
  </si>
  <si>
    <t>Fuel</t>
  </si>
  <si>
    <t>Revision note</t>
  </si>
  <si>
    <t>Coal</t>
  </si>
  <si>
    <t>The coal data in PJ from June 2018 for was revised due to a revised gross calorific value from 'dry basis' to 'as received basis'.</t>
  </si>
  <si>
    <t>Production by Mining Method, Rank and Region for 2022 (tonnes)</t>
  </si>
  <si>
    <t>∆ 2021/ 2022</t>
  </si>
  <si>
    <r>
      <t>Coal Consumption - Sectorial Breakdown for 2022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(Tonnes)</t>
    </r>
  </si>
  <si>
    <r>
      <t>Coal Consumption - Sectorial Breakdown for 2022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(TJ)</t>
    </r>
  </si>
  <si>
    <t>Production by Mining Method, Rank and Region for 2022 (Tonnes)</t>
  </si>
  <si>
    <t>Coal Consumption sectorial breakdown for 2022 (Tonnes)</t>
  </si>
  <si>
    <t>Coal Consumption sectorial breakdown for 2022 (TJ)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</si>
</sst>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_-* #,##0.0_-;\-* #,##0.0_-;_-* &quot;-&quot;?_-;_-@_-"/>
    <numFmt numFmtId="167" formatCode="0.0%"/>
    <numFmt numFmtId="168" formatCode="_(* #,##0.00_);_(* \(#,##0.00\);_(* &quot;-&quot;??_);_(@_)"/>
    <numFmt numFmtId="169" formatCode="yyyy"/>
    <numFmt numFmtId="170" formatCode="_(* #,##0_);_(* \(#,##0\);_(* &quot;-&quot;??_);_(@_)"/>
    <numFmt numFmtId="171" formatCode="_-* #,##0_-;\-* #,##0_-;_-* &quot;-&quot;?_-;_-@_-"/>
    <numFmt numFmtId="172" formatCode="_(* #,##0.0_);_(* \(#,##0.0\);_(* &quot;-&quot;??_);_(@_)"/>
    <numFmt numFmtId="173" formatCode="_-* #,##0.000_-;\-* #,##0.000_-;_-* &quot;-&quot;??_-;_-@_-"/>
  </numFmts>
  <fonts count="34">
    <font>
      <sz val="11"/>
      <color theme="1"/>
      <name val="Arial"/>
      <family val="2"/>
    </font>
    <font>
      <sz val="10"/>
      <name val="Arial"/>
      <family val="2"/>
    </font>
    <font>
      <sz val="10"/>
      <name val="Tms Rmn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indexed="9"/>
      <name val="Arial"/>
      <family val="2"/>
    </font>
    <font>
      <b/>
      <i/>
      <sz val="10"/>
      <name val="Arial"/>
      <family val="2"/>
    </font>
    <font>
      <u val="single"/>
      <sz val="11"/>
      <color theme="10"/>
      <name val="Arial"/>
      <family val="2"/>
    </font>
    <font>
      <i/>
      <sz val="11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+mn-cs"/>
      <family val="2"/>
    </font>
    <font>
      <sz val="10.5"/>
      <name val="+mn-cs"/>
      <family val="2"/>
    </font>
    <font>
      <b/>
      <sz val="11"/>
      <name val="+mn-cs"/>
      <family val="2"/>
    </font>
    <font>
      <sz val="11"/>
      <name val="+mn-cs"/>
      <family val="2"/>
    </font>
    <font>
      <sz val="10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 vertical="top"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19">
    <xf numFmtId="0" fontId="0" fillId="0" borderId="0" xfId="0"/>
    <xf numFmtId="43" fontId="3" fillId="2" borderId="0" xfId="0" applyNumberFormat="1" applyFont="1" applyFill="1" applyBorder="1" applyAlignment="1">
      <alignment horizontal="left"/>
    </xf>
    <xf numFmtId="43" fontId="4" fillId="2" borderId="0" xfId="0" applyNumberFormat="1" applyFont="1" applyFill="1" applyBorder="1"/>
    <xf numFmtId="43" fontId="4" fillId="2" borderId="0" xfId="0" applyNumberFormat="1" applyFont="1" applyFill="1" applyBorder="1" applyAlignment="1">
      <alignment horizontal="left"/>
    </xf>
    <xf numFmtId="43" fontId="5" fillId="2" borderId="0" xfId="0" applyNumberFormat="1" applyFont="1" applyFill="1" applyBorder="1" applyAlignment="1">
      <alignment horizontal="left" vertical="center" wrapText="1"/>
    </xf>
    <xf numFmtId="43" fontId="5" fillId="2" borderId="0" xfId="0" applyNumberFormat="1" applyFont="1" applyFill="1" applyBorder="1" applyAlignment="1">
      <alignment horizontal="right"/>
    </xf>
    <xf numFmtId="43" fontId="6" fillId="2" borderId="0" xfId="0" applyNumberFormat="1" applyFont="1" applyFill="1" applyBorder="1" applyAlignment="1">
      <alignment horizontal="left" vertical="center" wrapText="1"/>
    </xf>
    <xf numFmtId="43" fontId="4" fillId="2" borderId="0" xfId="0" applyNumberFormat="1" applyFont="1" applyFill="1"/>
    <xf numFmtId="43" fontId="7" fillId="2" borderId="0" xfId="0" applyNumberFormat="1" applyFont="1" applyFill="1"/>
    <xf numFmtId="43" fontId="8" fillId="2" borderId="0" xfId="0" applyNumberFormat="1" applyFont="1" applyFill="1" applyAlignment="1">
      <alignment horizontal="left" indent="1"/>
    </xf>
    <xf numFmtId="43" fontId="9" fillId="2" borderId="1" xfId="20" applyNumberFormat="1" applyFont="1" applyFill="1" applyBorder="1" applyAlignment="1">
      <alignment horizontal="center"/>
      <protection/>
    </xf>
    <xf numFmtId="43" fontId="9" fillId="2" borderId="0" xfId="20" applyNumberFormat="1" applyFont="1" applyFill="1" applyBorder="1" applyAlignment="1">
      <alignment horizontal="center"/>
      <protection/>
    </xf>
    <xf numFmtId="43" fontId="4" fillId="2" borderId="0" xfId="0" applyNumberFormat="1" applyFont="1" applyFill="1" applyAlignment="1">
      <alignment/>
    </xf>
    <xf numFmtId="43" fontId="4" fillId="2" borderId="0" xfId="0" applyNumberFormat="1" applyFont="1" applyFill="1" applyBorder="1" applyAlignment="1">
      <alignment/>
    </xf>
    <xf numFmtId="43" fontId="10" fillId="2" borderId="0" xfId="0" applyNumberFormat="1" applyFont="1" applyFill="1" applyBorder="1" applyAlignment="1">
      <alignment/>
    </xf>
    <xf numFmtId="43" fontId="7" fillId="2" borderId="0" xfId="0" applyNumberFormat="1" applyFont="1" applyFill="1" applyAlignment="1">
      <alignment/>
    </xf>
    <xf numFmtId="43" fontId="8" fillId="2" borderId="0" xfId="0" applyNumberFormat="1" applyFont="1" applyFill="1" applyAlignment="1">
      <alignment horizontal="left"/>
    </xf>
    <xf numFmtId="0" fontId="5" fillId="2" borderId="0" xfId="18" applyNumberFormat="1" applyFont="1" applyFill="1" applyBorder="1" applyAlignment="1">
      <alignment horizontal="right" wrapText="1" indent="1"/>
    </xf>
    <xf numFmtId="17" fontId="5" fillId="2" borderId="0" xfId="18" applyNumberFormat="1" applyFont="1" applyFill="1" applyBorder="1" applyAlignment="1">
      <alignment horizontal="right" wrapText="1" indent="1"/>
    </xf>
    <xf numFmtId="164" fontId="4" fillId="2" borderId="0" xfId="0" applyNumberFormat="1" applyFont="1" applyFill="1"/>
    <xf numFmtId="164" fontId="4" fillId="2" borderId="0" xfId="0" applyNumberFormat="1" applyFont="1" applyFill="1" applyBorder="1"/>
    <xf numFmtId="164" fontId="4" fillId="2" borderId="0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left" vertical="center" wrapText="1"/>
    </xf>
    <xf numFmtId="164" fontId="5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Alignment="1">
      <alignment/>
    </xf>
    <xf numFmtId="164" fontId="4" fillId="2" borderId="0" xfId="0" applyNumberFormat="1" applyFont="1" applyFill="1" applyBorder="1" applyAlignment="1">
      <alignment/>
    </xf>
    <xf numFmtId="164" fontId="10" fillId="2" borderId="0" xfId="0" applyNumberFormat="1" applyFont="1" applyFill="1" applyBorder="1" applyAlignment="1">
      <alignment/>
    </xf>
    <xf numFmtId="164" fontId="4" fillId="2" borderId="0" xfId="0" applyNumberFormat="1" applyFont="1" applyFill="1" applyAlignment="1">
      <alignment horizontal="left" indent="2"/>
    </xf>
    <xf numFmtId="164" fontId="7" fillId="2" borderId="0" xfId="0" applyNumberFormat="1" applyFont="1" applyFill="1"/>
    <xf numFmtId="164" fontId="7" fillId="2" borderId="0" xfId="0" applyNumberFormat="1" applyFont="1" applyFill="1" applyAlignment="1">
      <alignment/>
    </xf>
    <xf numFmtId="164" fontId="8" fillId="2" borderId="0" xfId="0" applyNumberFormat="1" applyFont="1" applyFill="1" applyAlignment="1">
      <alignment horizontal="left" indent="1"/>
    </xf>
    <xf numFmtId="164" fontId="8" fillId="2" borderId="0" xfId="0" applyNumberFormat="1" applyFont="1" applyFill="1" applyAlignment="1">
      <alignment horizontal="left"/>
    </xf>
    <xf numFmtId="164" fontId="9" fillId="2" borderId="1" xfId="20" applyNumberFormat="1" applyFont="1" applyFill="1" applyBorder="1" applyAlignment="1">
      <alignment horizontal="center"/>
      <protection/>
    </xf>
    <xf numFmtId="164" fontId="9" fillId="2" borderId="0" xfId="20" applyNumberFormat="1" applyFont="1" applyFill="1" applyBorder="1" applyAlignment="1">
      <alignment horizontal="center"/>
      <protection/>
    </xf>
    <xf numFmtId="165" fontId="10" fillId="2" borderId="0" xfId="0" applyNumberFormat="1" applyFont="1" applyFill="1" applyBorder="1" applyAlignment="1">
      <alignment/>
    </xf>
    <xf numFmtId="1" fontId="4" fillId="2" borderId="0" xfId="0" applyNumberFormat="1" applyFont="1" applyFill="1"/>
    <xf numFmtId="1" fontId="4" fillId="2" borderId="0" xfId="0" applyNumberFormat="1" applyFont="1" applyFill="1" applyBorder="1"/>
    <xf numFmtId="1" fontId="4" fillId="2" borderId="0" xfId="0" applyNumberFormat="1" applyFont="1" applyFill="1" applyBorder="1" applyAlignment="1">
      <alignment horizontal="left"/>
    </xf>
    <xf numFmtId="1" fontId="3" fillId="2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 vertical="center" wrapText="1"/>
    </xf>
    <xf numFmtId="1" fontId="5" fillId="2" borderId="0" xfId="18" applyNumberFormat="1" applyFont="1" applyFill="1" applyBorder="1" applyAlignment="1">
      <alignment horizontal="right" wrapText="1" indent="1"/>
    </xf>
    <xf numFmtId="1" fontId="5" fillId="2" borderId="0" xfId="0" applyNumberFormat="1" applyFont="1" applyFill="1" applyBorder="1" applyAlignment="1">
      <alignment horizontal="right"/>
    </xf>
    <xf numFmtId="1" fontId="4" fillId="2" borderId="0" xfId="0" applyNumberFormat="1" applyFont="1" applyFill="1" applyAlignment="1">
      <alignment/>
    </xf>
    <xf numFmtId="1" fontId="4" fillId="2" borderId="0" xfId="0" applyNumberFormat="1" applyFont="1" applyFill="1" applyBorder="1" applyAlignment="1">
      <alignment/>
    </xf>
    <xf numFmtId="1" fontId="7" fillId="2" borderId="0" xfId="0" applyNumberFormat="1" applyFont="1" applyFill="1" applyAlignment="1">
      <alignment/>
    </xf>
    <xf numFmtId="1" fontId="8" fillId="2" borderId="0" xfId="0" applyNumberFormat="1" applyFont="1" applyFill="1" applyAlignment="1">
      <alignment horizontal="left"/>
    </xf>
    <xf numFmtId="1" fontId="9" fillId="2" borderId="1" xfId="20" applyNumberFormat="1" applyFont="1" applyFill="1" applyBorder="1" applyAlignment="1">
      <alignment horizontal="center"/>
      <protection/>
    </xf>
    <xf numFmtId="1" fontId="9" fillId="2" borderId="0" xfId="20" applyNumberFormat="1" applyFont="1" applyFill="1" applyBorder="1" applyAlignment="1">
      <alignment horizontal="center"/>
      <protection/>
    </xf>
    <xf numFmtId="3" fontId="5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/>
    </xf>
    <xf numFmtId="3" fontId="4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 horizontal="left" vertical="center" wrapText="1"/>
    </xf>
    <xf numFmtId="3" fontId="10" fillId="2" borderId="0" xfId="0" applyNumberFormat="1" applyFont="1" applyFill="1" applyBorder="1" applyAlignment="1">
      <alignment/>
    </xf>
    <xf numFmtId="3" fontId="7" fillId="2" borderId="0" xfId="0" applyNumberFormat="1" applyFont="1" applyFill="1" applyAlignment="1">
      <alignment/>
    </xf>
    <xf numFmtId="165" fontId="5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 horizontal="left" vertical="center"/>
    </xf>
    <xf numFmtId="43" fontId="3" fillId="2" borderId="0" xfId="0" applyNumberFormat="1" applyFont="1" applyFill="1" applyBorder="1" applyAlignment="1">
      <alignment horizontal="left" vertical="center"/>
    </xf>
    <xf numFmtId="1" fontId="3" fillId="2" borderId="0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left" vertical="center" wrapText="1" indent="1"/>
    </xf>
    <xf numFmtId="164" fontId="10" fillId="2" borderId="0" xfId="0" applyNumberFormat="1" applyFont="1" applyFill="1" applyAlignment="1">
      <alignment horizontal="left" indent="1"/>
    </xf>
    <xf numFmtId="0" fontId="0" fillId="0" borderId="0" xfId="0" applyFill="1" applyBorder="1"/>
    <xf numFmtId="0" fontId="11" fillId="3" borderId="0" xfId="21" applyFont="1" applyFill="1" applyAlignment="1">
      <alignment vertical="center"/>
      <protection/>
    </xf>
    <xf numFmtId="0" fontId="0" fillId="3" borderId="0" xfId="21" applyFill="1">
      <alignment/>
      <protection/>
    </xf>
    <xf numFmtId="0" fontId="0" fillId="3" borderId="0" xfId="21" applyFill="1" applyAlignment="1">
      <alignment horizontal="right"/>
      <protection/>
    </xf>
    <xf numFmtId="0" fontId="0" fillId="2" borderId="0" xfId="21" applyFill="1">
      <alignment/>
      <protection/>
    </xf>
    <xf numFmtId="0" fontId="13" fillId="2" borderId="0" xfId="22" applyNumberFormat="1" applyFill="1" applyBorder="1" applyAlignment="1">
      <alignment horizontal="left" vertical="center" wrapText="1"/>
    </xf>
    <xf numFmtId="0" fontId="14" fillId="2" borderId="0" xfId="22" applyFont="1" applyFill="1" applyAlignment="1">
      <alignment horizontal="left" indent="1"/>
    </xf>
    <xf numFmtId="0" fontId="13" fillId="2" borderId="0" xfId="22" applyFill="1" applyAlignment="1">
      <alignment horizontal="left" indent="1"/>
    </xf>
    <xf numFmtId="0" fontId="13" fillId="2" borderId="0" xfId="22" applyFill="1" applyAlignment="1">
      <alignment horizontal="left"/>
    </xf>
    <xf numFmtId="0" fontId="0" fillId="0" borderId="0" xfId="21">
      <alignment/>
      <protection/>
    </xf>
    <xf numFmtId="0" fontId="16" fillId="4" borderId="0" xfId="26" applyFont="1" applyFill="1">
      <alignment/>
      <protection/>
    </xf>
    <xf numFmtId="0" fontId="1" fillId="4" borderId="0" xfId="26" applyFill="1">
      <alignment/>
      <protection/>
    </xf>
    <xf numFmtId="0" fontId="1" fillId="4" borderId="2" xfId="26" applyFont="1" applyFill="1" applyBorder="1" applyAlignment="1">
      <alignment horizontal="center" vertical="center" wrapText="1"/>
      <protection/>
    </xf>
    <xf numFmtId="0" fontId="1" fillId="4" borderId="3" xfId="26" applyFont="1" applyFill="1" applyBorder="1" applyAlignment="1">
      <alignment horizontal="center" vertical="center" wrapText="1"/>
      <protection/>
    </xf>
    <xf numFmtId="0" fontId="1" fillId="4" borderId="2" xfId="26" applyFont="1" applyFill="1" applyBorder="1">
      <alignment/>
      <protection/>
    </xf>
    <xf numFmtId="9" fontId="0" fillId="4" borderId="4" xfId="27" applyFont="1" applyFill="1" applyBorder="1" applyAlignment="1">
      <alignment/>
    </xf>
    <xf numFmtId="9" fontId="0" fillId="4" borderId="5" xfId="27" applyFont="1" applyFill="1" applyBorder="1" applyAlignment="1">
      <alignment/>
    </xf>
    <xf numFmtId="9" fontId="0" fillId="4" borderId="3" xfId="27" applyFont="1" applyFill="1" applyBorder="1" applyAlignment="1">
      <alignment/>
    </xf>
    <xf numFmtId="0" fontId="16" fillId="4" borderId="6" xfId="26" applyFont="1" applyFill="1" applyBorder="1">
      <alignment/>
      <protection/>
    </xf>
    <xf numFmtId="0" fontId="1" fillId="4" borderId="7" xfId="26" applyFont="1" applyFill="1" applyBorder="1">
      <alignment/>
      <protection/>
    </xf>
    <xf numFmtId="9" fontId="0" fillId="4" borderId="8" xfId="27" applyFont="1" applyFill="1" applyBorder="1" applyAlignment="1">
      <alignment/>
    </xf>
    <xf numFmtId="9" fontId="0" fillId="4" borderId="9" xfId="27" applyFont="1" applyFill="1" applyBorder="1" applyAlignment="1">
      <alignment/>
    </xf>
    <xf numFmtId="0" fontId="16" fillId="4" borderId="2" xfId="26" applyFont="1" applyFill="1" applyBorder="1">
      <alignment/>
      <protection/>
    </xf>
    <xf numFmtId="9" fontId="0" fillId="4" borderId="0" xfId="27" applyFont="1" applyFill="1" applyBorder="1"/>
    <xf numFmtId="0" fontId="1" fillId="0" borderId="0" xfId="26">
      <alignment/>
      <protection/>
    </xf>
    <xf numFmtId="0" fontId="1" fillId="0" borderId="0" xfId="26" applyBorder="1">
      <alignment/>
      <protection/>
    </xf>
    <xf numFmtId="0" fontId="18" fillId="0" borderId="0" xfId="24" applyFont="1" applyAlignment="1">
      <alignment horizontal="left"/>
      <protection/>
    </xf>
    <xf numFmtId="0" fontId="1" fillId="0" borderId="0" xfId="26" applyAlignment="1">
      <alignment horizontal="center"/>
      <protection/>
    </xf>
    <xf numFmtId="0" fontId="1" fillId="0" borderId="0" xfId="26" applyBorder="1" applyAlignment="1">
      <alignment horizontal="center"/>
      <protection/>
    </xf>
    <xf numFmtId="0" fontId="20" fillId="0" borderId="0" xfId="26" applyFont="1" applyBorder="1" applyAlignment="1">
      <alignment/>
      <protection/>
    </xf>
    <xf numFmtId="169" fontId="16" fillId="0" borderId="0" xfId="26" applyNumberFormat="1" applyFont="1" applyFill="1" applyBorder="1" applyAlignment="1">
      <alignment horizontal="center"/>
      <protection/>
    </xf>
    <xf numFmtId="0" fontId="16" fillId="0" borderId="0" xfId="26" applyFont="1" applyBorder="1" applyAlignment="1">
      <alignment/>
      <protection/>
    </xf>
    <xf numFmtId="168" fontId="16" fillId="0" borderId="0" xfId="26" applyNumberFormat="1" applyFont="1" applyFill="1" applyBorder="1" applyAlignment="1">
      <alignment horizontal="center" vertical="center"/>
      <protection/>
    </xf>
    <xf numFmtId="9" fontId="16" fillId="0" borderId="0" xfId="27" applyFont="1" applyBorder="1" applyAlignment="1">
      <alignment horizontal="center"/>
    </xf>
    <xf numFmtId="1" fontId="1" fillId="0" borderId="0" xfId="26" applyNumberFormat="1">
      <alignment/>
      <protection/>
    </xf>
    <xf numFmtId="0" fontId="1" fillId="0" borderId="0" xfId="26" applyFont="1" applyBorder="1" applyAlignment="1">
      <alignment horizontal="center" vertical="center"/>
      <protection/>
    </xf>
    <xf numFmtId="168" fontId="1" fillId="0" borderId="0" xfId="26" applyNumberFormat="1" applyFont="1" applyFill="1" applyBorder="1" applyAlignment="1">
      <alignment horizontal="center" vertical="center"/>
      <protection/>
    </xf>
    <xf numFmtId="3" fontId="1" fillId="0" borderId="0" xfId="26" applyNumberFormat="1" applyFont="1" applyFill="1" applyBorder="1" applyAlignment="1">
      <alignment horizontal="center"/>
      <protection/>
    </xf>
    <xf numFmtId="3" fontId="16" fillId="0" borderId="0" xfId="26" applyNumberFormat="1" applyFont="1" applyFill="1" applyBorder="1" applyAlignment="1">
      <alignment horizontal="center"/>
      <protection/>
    </xf>
    <xf numFmtId="0" fontId="1" fillId="0" borderId="0" xfId="26" applyFill="1" applyBorder="1">
      <alignment/>
      <protection/>
    </xf>
    <xf numFmtId="168" fontId="1" fillId="0" borderId="0" xfId="26" applyNumberFormat="1" applyFill="1" applyBorder="1">
      <alignment/>
      <protection/>
    </xf>
    <xf numFmtId="0" fontId="1" fillId="0" borderId="0" xfId="26" applyFill="1" applyBorder="1" applyAlignment="1">
      <alignment horizontal="center"/>
      <protection/>
    </xf>
    <xf numFmtId="3" fontId="16" fillId="0" borderId="0" xfId="26" applyNumberFormat="1" applyFont="1" applyFill="1" applyBorder="1" applyAlignment="1">
      <alignment horizontal="right"/>
      <protection/>
    </xf>
    <xf numFmtId="168" fontId="1" fillId="0" borderId="0" xfId="26" applyNumberFormat="1" applyBorder="1" applyAlignment="1">
      <alignment horizontal="center"/>
      <protection/>
    </xf>
    <xf numFmtId="0" fontId="1" fillId="0" borderId="0" xfId="26" applyFont="1" applyAlignment="1">
      <alignment horizontal="center"/>
      <protection/>
    </xf>
    <xf numFmtId="0" fontId="17" fillId="0" borderId="0" xfId="21" applyFont="1" applyFill="1" applyAlignment="1">
      <alignment vertical="center"/>
      <protection/>
    </xf>
    <xf numFmtId="1" fontId="22" fillId="2" borderId="0" xfId="21" applyNumberFormat="1" applyFont="1" applyFill="1" applyBorder="1" applyAlignment="1">
      <alignment horizontal="left" vertical="center"/>
      <protection/>
    </xf>
    <xf numFmtId="0" fontId="13" fillId="2" borderId="0" xfId="22" applyNumberFormat="1" applyFill="1" applyBorder="1" applyAlignment="1" applyProtection="1">
      <alignment horizontal="left" vertical="center" wrapText="1"/>
      <protection/>
    </xf>
    <xf numFmtId="0" fontId="14" fillId="2" borderId="0" xfId="22" applyFont="1" applyFill="1" applyAlignment="1" applyProtection="1">
      <alignment horizontal="left" indent="1"/>
      <protection/>
    </xf>
    <xf numFmtId="0" fontId="13" fillId="2" borderId="0" xfId="22" applyFill="1" applyAlignment="1" applyProtection="1">
      <alignment horizontal="left" indent="1"/>
      <protection/>
    </xf>
    <xf numFmtId="0" fontId="13" fillId="2" borderId="0" xfId="22" applyFill="1" applyAlignment="1" applyProtection="1">
      <alignment horizontal="left"/>
      <protection/>
    </xf>
    <xf numFmtId="43" fontId="7" fillId="2" borderId="0" xfId="0" applyNumberFormat="1" applyFont="1" applyFill="1" applyAlignment="1">
      <alignment horizontal="left" indent="1"/>
    </xf>
    <xf numFmtId="164" fontId="4" fillId="2" borderId="0" xfId="0" applyNumberFormat="1" applyFont="1" applyFill="1" applyAlignment="1">
      <alignment horizontal="left" indent="4"/>
    </xf>
    <xf numFmtId="164" fontId="10" fillId="2" borderId="0" xfId="0" applyNumberFormat="1" applyFont="1" applyFill="1" applyAlignment="1">
      <alignment horizontal="left" indent="2"/>
    </xf>
    <xf numFmtId="3" fontId="10" fillId="2" borderId="0" xfId="0" applyNumberFormat="1" applyFont="1" applyFill="1" applyAlignment="1">
      <alignment/>
    </xf>
    <xf numFmtId="1" fontId="10" fillId="2" borderId="0" xfId="0" applyNumberFormat="1" applyFont="1" applyFill="1" applyBorder="1"/>
    <xf numFmtId="164" fontId="0" fillId="0" borderId="0" xfId="0" applyNumberFormat="1"/>
    <xf numFmtId="3" fontId="0" fillId="0" borderId="0" xfId="0" applyNumberFormat="1"/>
    <xf numFmtId="164" fontId="0" fillId="0" borderId="0" xfId="18" applyNumberFormat="1" applyFont="1"/>
    <xf numFmtId="0" fontId="4" fillId="5" borderId="1" xfId="0" applyFont="1" applyFill="1" applyBorder="1"/>
    <xf numFmtId="170" fontId="4" fillId="5" borderId="0" xfId="0" applyNumberFormat="1" applyFont="1" applyFill="1" applyBorder="1"/>
    <xf numFmtId="170" fontId="4" fillId="5" borderId="10" xfId="18" applyNumberFormat="1" applyFont="1" applyFill="1" applyBorder="1"/>
    <xf numFmtId="170" fontId="4" fillId="5" borderId="11" xfId="0" applyNumberFormat="1" applyFont="1" applyFill="1" applyBorder="1"/>
    <xf numFmtId="170" fontId="4" fillId="5" borderId="12" xfId="18" applyNumberFormat="1" applyFont="1" applyFill="1" applyBorder="1"/>
    <xf numFmtId="170" fontId="4" fillId="0" borderId="0" xfId="0" applyNumberFormat="1" applyFont="1" applyFill="1" applyBorder="1"/>
    <xf numFmtId="170" fontId="4" fillId="0" borderId="0" xfId="18" applyNumberFormat="1" applyFont="1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" xfId="0" applyFill="1" applyBorder="1"/>
    <xf numFmtId="0" fontId="4" fillId="5" borderId="16" xfId="0" applyFont="1" applyFill="1" applyBorder="1"/>
    <xf numFmtId="2" fontId="0" fillId="5" borderId="0" xfId="0" applyNumberFormat="1" applyFill="1" applyBorder="1"/>
    <xf numFmtId="2" fontId="0" fillId="5" borderId="11" xfId="0" applyNumberFormat="1" applyFill="1" applyBorder="1"/>
    <xf numFmtId="0" fontId="0" fillId="5" borderId="14" xfId="0" applyFill="1" applyBorder="1" applyAlignment="1">
      <alignment horizontal="left" vertical="top" wrapText="1"/>
    </xf>
    <xf numFmtId="0" fontId="0" fillId="5" borderId="15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0" fillId="5" borderId="10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/>
    </xf>
    <xf numFmtId="164" fontId="0" fillId="5" borderId="14" xfId="0" applyNumberFormat="1" applyFill="1" applyBorder="1"/>
    <xf numFmtId="164" fontId="0" fillId="5" borderId="15" xfId="0" applyNumberFormat="1" applyFill="1" applyBorder="1"/>
    <xf numFmtId="2" fontId="0" fillId="5" borderId="10" xfId="0" applyNumberFormat="1" applyFill="1" applyBorder="1"/>
    <xf numFmtId="2" fontId="0" fillId="5" borderId="12" xfId="0" applyNumberFormat="1" applyFill="1" applyBorder="1"/>
    <xf numFmtId="1" fontId="13" fillId="2" borderId="0" xfId="22" applyNumberFormat="1" applyFill="1" applyBorder="1" applyAlignment="1">
      <alignment horizontal="left" vertical="center"/>
    </xf>
    <xf numFmtId="164" fontId="13" fillId="2" borderId="0" xfId="22" applyNumberFormat="1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/>
    <xf numFmtId="169" fontId="16" fillId="0" borderId="17" xfId="0" applyNumberFormat="1" applyFont="1" applyFill="1" applyBorder="1" applyAlignment="1">
      <alignment horizontal="center"/>
    </xf>
    <xf numFmtId="169" fontId="16" fillId="0" borderId="18" xfId="0" applyNumberFormat="1" applyFont="1" applyFill="1" applyBorder="1" applyAlignment="1">
      <alignment horizontal="center"/>
    </xf>
    <xf numFmtId="169" fontId="16" fillId="0" borderId="1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right" indent="1"/>
    </xf>
    <xf numFmtId="0" fontId="16" fillId="0" borderId="2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right" indent="1"/>
    </xf>
    <xf numFmtId="0" fontId="1" fillId="0" borderId="20" xfId="0" applyFont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3" fontId="16" fillId="0" borderId="24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3" fontId="1" fillId="0" borderId="7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1" fillId="0" borderId="0" xfId="0" applyFont="1" applyFill="1" applyBorder="1" applyAlignment="1">
      <alignment horizontal="right" indent="1"/>
    </xf>
    <xf numFmtId="3" fontId="16" fillId="0" borderId="6" xfId="0" applyNumberFormat="1" applyFont="1" applyFill="1" applyBorder="1" applyAlignment="1">
      <alignment horizontal="right"/>
    </xf>
    <xf numFmtId="168" fontId="0" fillId="0" borderId="0" xfId="0" applyNumberFormat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4" fillId="0" borderId="0" xfId="0" applyFont="1" applyFill="1" quotePrefix="1"/>
    <xf numFmtId="0" fontId="23" fillId="5" borderId="15" xfId="0" applyFont="1" applyFill="1" applyBorder="1" applyAlignment="1">
      <alignment horizontal="left" wrapText="1"/>
    </xf>
    <xf numFmtId="164" fontId="23" fillId="5" borderId="1" xfId="0" applyNumberFormat="1" applyFont="1" applyFill="1" applyBorder="1" applyAlignment="1">
      <alignment/>
    </xf>
    <xf numFmtId="0" fontId="0" fillId="5" borderId="0" xfId="0" applyFill="1" applyBorder="1"/>
    <xf numFmtId="167" fontId="0" fillId="5" borderId="10" xfId="15" applyNumberFormat="1" applyFont="1" applyFill="1" applyBorder="1"/>
    <xf numFmtId="164" fontId="23" fillId="5" borderId="16" xfId="0" applyNumberFormat="1" applyFont="1" applyFill="1" applyBorder="1" applyAlignment="1">
      <alignment/>
    </xf>
    <xf numFmtId="0" fontId="0" fillId="5" borderId="11" xfId="0" applyFill="1" applyBorder="1"/>
    <xf numFmtId="167" fontId="0" fillId="5" borderId="12" xfId="15" applyNumberFormat="1" applyFont="1" applyFill="1" applyBorder="1"/>
    <xf numFmtId="0" fontId="23" fillId="5" borderId="14" xfId="0" applyFont="1" applyFill="1" applyBorder="1" applyAlignment="1">
      <alignment horizontal="center" vertical="center"/>
    </xf>
    <xf numFmtId="0" fontId="1" fillId="0" borderId="0" xfId="26" applyBorder="1" applyAlignment="1">
      <alignment horizontal="center"/>
      <protection/>
    </xf>
    <xf numFmtId="0" fontId="16" fillId="0" borderId="1" xfId="0" applyFont="1" applyBorder="1" applyAlignment="1">
      <alignment horizontal="center"/>
    </xf>
    <xf numFmtId="171" fontId="1" fillId="4" borderId="23" xfId="26" applyNumberFormat="1" applyFill="1" applyBorder="1">
      <alignment/>
      <protection/>
    </xf>
    <xf numFmtId="171" fontId="1" fillId="4" borderId="23" xfId="26" applyNumberFormat="1" applyFill="1" applyBorder="1" applyAlignment="1">
      <alignment/>
      <protection/>
    </xf>
    <xf numFmtId="171" fontId="1" fillId="4" borderId="2" xfId="26" applyNumberFormat="1" applyFill="1" applyBorder="1" applyAlignment="1">
      <alignment/>
      <protection/>
    </xf>
    <xf numFmtId="171" fontId="16" fillId="4" borderId="23" xfId="26" applyNumberFormat="1" applyFont="1" applyFill="1" applyBorder="1">
      <alignment/>
      <protection/>
    </xf>
    <xf numFmtId="171" fontId="16" fillId="4" borderId="23" xfId="26" applyNumberFormat="1" applyFont="1" applyFill="1" applyBorder="1" applyAlignment="1">
      <alignment/>
      <protection/>
    </xf>
    <xf numFmtId="171" fontId="1" fillId="4" borderId="7" xfId="26" applyNumberFormat="1" applyFill="1" applyBorder="1">
      <alignment/>
      <protection/>
    </xf>
    <xf numFmtId="171" fontId="1" fillId="4" borderId="7" xfId="26" applyNumberFormat="1" applyFill="1" applyBorder="1" applyAlignment="1">
      <alignment/>
      <protection/>
    </xf>
    <xf numFmtId="171" fontId="16" fillId="4" borderId="2" xfId="26" applyNumberFormat="1" applyFont="1" applyFill="1" applyBorder="1">
      <alignment/>
      <protection/>
    </xf>
    <xf numFmtId="170" fontId="16" fillId="0" borderId="23" xfId="0" applyNumberFormat="1" applyFont="1" applyFill="1" applyBorder="1" applyAlignment="1">
      <alignment horizontal="center" vertical="center"/>
    </xf>
    <xf numFmtId="170" fontId="16" fillId="0" borderId="5" xfId="0" applyNumberFormat="1" applyFont="1" applyFill="1" applyBorder="1" applyAlignment="1">
      <alignment horizontal="center" vertical="center"/>
    </xf>
    <xf numFmtId="170" fontId="16" fillId="0" borderId="26" xfId="0" applyNumberFormat="1" applyFont="1" applyFill="1" applyBorder="1" applyAlignment="1">
      <alignment horizontal="center" vertical="center"/>
    </xf>
    <xf numFmtId="170" fontId="1" fillId="0" borderId="27" xfId="0" applyNumberFormat="1" applyFont="1" applyFill="1" applyBorder="1" applyAlignment="1">
      <alignment horizontal="center" vertical="center"/>
    </xf>
    <xf numFmtId="170" fontId="1" fillId="0" borderId="9" xfId="0" applyNumberFormat="1" applyFont="1" applyFill="1" applyBorder="1" applyAlignment="1">
      <alignment horizontal="center" vertical="center"/>
    </xf>
    <xf numFmtId="170" fontId="1" fillId="0" borderId="28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center" vertical="center"/>
    </xf>
    <xf numFmtId="170" fontId="1" fillId="0" borderId="8" xfId="0" applyNumberFormat="1" applyFont="1" applyFill="1" applyBorder="1" applyAlignment="1">
      <alignment horizontal="center" vertical="center"/>
    </xf>
    <xf numFmtId="170" fontId="1" fillId="0" borderId="29" xfId="0" applyNumberFormat="1" applyFont="1" applyFill="1" applyBorder="1" applyAlignment="1">
      <alignment horizontal="center" vertical="center"/>
    </xf>
    <xf numFmtId="170" fontId="1" fillId="0" borderId="30" xfId="0" applyNumberFormat="1" applyFont="1" applyFill="1" applyBorder="1" applyAlignment="1">
      <alignment horizontal="center" vertical="center"/>
    </xf>
    <xf numFmtId="170" fontId="1" fillId="0" borderId="3" xfId="0" applyNumberFormat="1" applyFont="1" applyFill="1" applyBorder="1" applyAlignment="1">
      <alignment horizontal="center" vertical="center"/>
    </xf>
    <xf numFmtId="170" fontId="1" fillId="0" borderId="31" xfId="0" applyNumberFormat="1" applyFont="1" applyFill="1" applyBorder="1" applyAlignment="1">
      <alignment horizontal="center" vertical="center"/>
    </xf>
    <xf numFmtId="170" fontId="16" fillId="0" borderId="24" xfId="0" applyNumberFormat="1" applyFont="1" applyFill="1" applyBorder="1" applyAlignment="1">
      <alignment horizontal="center" vertical="center"/>
    </xf>
    <xf numFmtId="170" fontId="16" fillId="0" borderId="27" xfId="0" applyNumberFormat="1" applyFont="1" applyFill="1" applyBorder="1" applyAlignment="1">
      <alignment horizontal="center" vertical="center"/>
    </xf>
    <xf numFmtId="170" fontId="16" fillId="0" borderId="28" xfId="0" applyNumberFormat="1" applyFont="1" applyFill="1" applyBorder="1" applyAlignment="1">
      <alignment horizontal="center" vertical="center"/>
    </xf>
    <xf numFmtId="170" fontId="1" fillId="0" borderId="7" xfId="0" applyNumberFormat="1" applyFont="1" applyFill="1" applyBorder="1" applyAlignment="1">
      <alignment horizontal="center" vertical="center"/>
    </xf>
    <xf numFmtId="170" fontId="1" fillId="0" borderId="2" xfId="0" applyNumberFormat="1" applyFont="1" applyFill="1" applyBorder="1" applyAlignment="1">
      <alignment horizontal="center" vertical="center"/>
    </xf>
    <xf numFmtId="170" fontId="16" fillId="0" borderId="6" xfId="0" applyNumberFormat="1" applyFont="1" applyFill="1" applyBorder="1" applyAlignment="1">
      <alignment horizontal="center" vertical="center"/>
    </xf>
    <xf numFmtId="170" fontId="16" fillId="0" borderId="32" xfId="0" applyNumberFormat="1" applyFont="1" applyFill="1" applyBorder="1" applyAlignment="1">
      <alignment horizontal="center" vertical="center"/>
    </xf>
    <xf numFmtId="170" fontId="16" fillId="0" borderId="33" xfId="0" applyNumberFormat="1" applyFont="1" applyFill="1" applyBorder="1" applyAlignment="1">
      <alignment horizontal="center" vertical="center"/>
    </xf>
    <xf numFmtId="0" fontId="0" fillId="6" borderId="0" xfId="21" applyFill="1">
      <alignment/>
      <protection/>
    </xf>
    <xf numFmtId="0" fontId="0" fillId="7" borderId="0" xfId="21" applyFill="1">
      <alignment/>
      <protection/>
    </xf>
    <xf numFmtId="0" fontId="0" fillId="8" borderId="0" xfId="21" applyFill="1">
      <alignment/>
      <protection/>
    </xf>
    <xf numFmtId="0" fontId="0" fillId="5" borderId="10" xfId="0" applyFill="1" applyBorder="1" applyAlignment="1">
      <alignment horizontal="left" vertical="top"/>
    </xf>
    <xf numFmtId="0" fontId="24" fillId="9" borderId="0" xfId="0" applyFont="1" applyFill="1" applyBorder="1" applyAlignment="1" applyProtection="1">
      <alignment horizontal="center"/>
      <protection/>
    </xf>
    <xf numFmtId="0" fontId="13" fillId="4" borderId="0" xfId="22" applyFill="1" applyAlignment="1" applyProtection="1">
      <alignment horizontal="left"/>
      <protection/>
    </xf>
    <xf numFmtId="0" fontId="16" fillId="0" borderId="0" xfId="26" applyFont="1" applyBorder="1" applyAlignment="1">
      <alignment horizontal="center"/>
      <protection/>
    </xf>
    <xf numFmtId="1" fontId="13" fillId="2" borderId="0" xfId="22" applyNumberFormat="1" applyFill="1" applyBorder="1" applyAlignment="1" applyProtection="1">
      <alignment horizontal="left" vertical="center"/>
      <protection/>
    </xf>
    <xf numFmtId="0" fontId="27" fillId="4" borderId="0" xfId="0" applyFont="1" applyFill="1"/>
    <xf numFmtId="0" fontId="0" fillId="4" borderId="0" xfId="0" applyFont="1" applyFill="1"/>
    <xf numFmtId="0" fontId="28" fillId="4" borderId="0" xfId="26" applyFont="1" applyFill="1">
      <alignment/>
      <protection/>
    </xf>
    <xf numFmtId="0" fontId="27" fillId="4" borderId="0" xfId="0" applyFont="1" applyFill="1" applyBorder="1"/>
    <xf numFmtId="0" fontId="27" fillId="4" borderId="0" xfId="26" applyFont="1" applyFill="1" applyBorder="1">
      <alignment/>
      <protection/>
    </xf>
    <xf numFmtId="0" fontId="27" fillId="4" borderId="0" xfId="26" applyFont="1" applyFill="1">
      <alignment/>
      <protection/>
    </xf>
    <xf numFmtId="0" fontId="27" fillId="4" borderId="0" xfId="0" applyFont="1" applyFill="1" applyBorder="1" applyAlignment="1">
      <alignment horizontal="center" wrapText="1"/>
    </xf>
    <xf numFmtId="0" fontId="27" fillId="4" borderId="0" xfId="26" applyFont="1" applyFill="1" applyBorder="1" applyAlignment="1">
      <alignment horizontal="center" wrapText="1"/>
      <protection/>
    </xf>
    <xf numFmtId="0" fontId="27" fillId="4" borderId="0" xfId="26" applyFont="1" applyFill="1" applyAlignment="1">
      <alignment horizontal="center" wrapText="1"/>
      <protection/>
    </xf>
    <xf numFmtId="3" fontId="0" fillId="4" borderId="0" xfId="0" applyNumberFormat="1" applyFont="1" applyFill="1" applyBorder="1"/>
    <xf numFmtId="9" fontId="27" fillId="4" borderId="0" xfId="27" applyFont="1" applyFill="1" applyBorder="1"/>
    <xf numFmtId="0" fontId="0" fillId="4" borderId="0" xfId="0" applyFont="1" applyFill="1" applyBorder="1"/>
    <xf numFmtId="0" fontId="28" fillId="4" borderId="0" xfId="26" applyFont="1" applyFill="1" applyBorder="1">
      <alignment/>
      <protection/>
    </xf>
    <xf numFmtId="0" fontId="28" fillId="4" borderId="0" xfId="26" applyFont="1" applyFill="1" applyBorder="1" applyAlignment="1">
      <alignment horizontal="center" vertical="center"/>
      <protection/>
    </xf>
    <xf numFmtId="0" fontId="27" fillId="4" borderId="0" xfId="26" applyFont="1" applyFill="1" applyBorder="1" applyAlignment="1">
      <alignment horizontal="center" vertical="center"/>
      <protection/>
    </xf>
    <xf numFmtId="0" fontId="27" fillId="4" borderId="0" xfId="26" applyFont="1" applyFill="1" applyBorder="1" applyAlignment="1">
      <alignment horizontal="center" vertical="center" wrapText="1"/>
      <protection/>
    </xf>
    <xf numFmtId="0" fontId="28" fillId="4" borderId="0" xfId="26" applyFont="1" applyFill="1" applyBorder="1" applyAlignment="1">
      <alignment horizontal="center" vertical="center" wrapText="1"/>
      <protection/>
    </xf>
    <xf numFmtId="0" fontId="27" fillId="4" borderId="0" xfId="26" applyFont="1" applyFill="1" applyBorder="1" applyAlignment="1">
      <alignment horizontal="center"/>
      <protection/>
    </xf>
    <xf numFmtId="164" fontId="13" fillId="2" borderId="0" xfId="22" applyNumberFormat="1" applyFont="1" applyFill="1"/>
    <xf numFmtId="0" fontId="28" fillId="4" borderId="0" xfId="26" applyFont="1" applyFill="1" applyBorder="1" applyAlignment="1">
      <alignment horizontal="center"/>
      <protection/>
    </xf>
    <xf numFmtId="166" fontId="28" fillId="4" borderId="0" xfId="26" applyNumberFormat="1" applyFont="1" applyFill="1" applyBorder="1">
      <alignment/>
      <protection/>
    </xf>
    <xf numFmtId="166" fontId="27" fillId="4" borderId="0" xfId="26" applyNumberFormat="1" applyFont="1" applyFill="1" applyBorder="1">
      <alignment/>
      <protection/>
    </xf>
    <xf numFmtId="0" fontId="16" fillId="0" borderId="0" xfId="26" applyFont="1" applyFill="1" applyBorder="1" applyAlignment="1">
      <alignment horizontal="center"/>
      <protection/>
    </xf>
    <xf numFmtId="0" fontId="16" fillId="0" borderId="0" xfId="26" applyFont="1" applyFill="1" applyBorder="1" applyAlignment="1">
      <alignment horizontal="center" vertical="center"/>
      <protection/>
    </xf>
    <xf numFmtId="170" fontId="16" fillId="0" borderId="0" xfId="26" applyNumberFormat="1" applyFont="1" applyFill="1" applyBorder="1" applyAlignment="1">
      <alignment horizontal="center" vertical="center"/>
      <protection/>
    </xf>
    <xf numFmtId="170" fontId="16" fillId="0" borderId="0" xfId="27" applyNumberFormat="1" applyFont="1" applyBorder="1" applyAlignment="1">
      <alignment horizontal="center"/>
    </xf>
    <xf numFmtId="0" fontId="1" fillId="0" borderId="0" xfId="26" applyFont="1" applyFill="1" applyBorder="1" applyAlignment="1">
      <alignment horizontal="center" vertical="center"/>
      <protection/>
    </xf>
    <xf numFmtId="170" fontId="1" fillId="0" borderId="0" xfId="26" applyNumberFormat="1" applyFont="1" applyFill="1" applyBorder="1" applyAlignment="1">
      <alignment horizontal="center" vertical="center"/>
      <protection/>
    </xf>
    <xf numFmtId="0" fontId="1" fillId="0" borderId="0" xfId="26" applyFont="1" applyFill="1" applyBorder="1" applyAlignment="1">
      <alignment horizontal="center"/>
      <protection/>
    </xf>
    <xf numFmtId="3" fontId="1" fillId="0" borderId="0" xfId="26" applyNumberFormat="1" applyFont="1" applyFill="1" applyBorder="1" applyAlignment="1">
      <alignment horizontal="center" vertical="center"/>
      <protection/>
    </xf>
    <xf numFmtId="3" fontId="16" fillId="0" borderId="0" xfId="26" applyNumberFormat="1" applyFont="1" applyFill="1" applyBorder="1" applyAlignment="1">
      <alignment horizontal="center" vertical="center"/>
      <protection/>
    </xf>
    <xf numFmtId="0" fontId="16" fillId="0" borderId="0" xfId="26" applyFont="1" applyFill="1" applyBorder="1" applyAlignment="1">
      <alignment horizontal="right"/>
      <protection/>
    </xf>
    <xf numFmtId="171" fontId="0" fillId="4" borderId="0" xfId="0" applyNumberFormat="1" applyFont="1" applyFill="1" applyBorder="1"/>
    <xf numFmtId="166" fontId="28" fillId="4" borderId="0" xfId="26" applyNumberFormat="1" applyFont="1" applyFill="1">
      <alignment/>
      <protection/>
    </xf>
    <xf numFmtId="9" fontId="28" fillId="4" borderId="0" xfId="26" applyNumberFormat="1" applyFont="1" applyFill="1" applyBorder="1">
      <alignment/>
      <protection/>
    </xf>
    <xf numFmtId="9" fontId="28" fillId="4" borderId="0" xfId="26" applyNumberFormat="1" applyFont="1" applyFill="1">
      <alignment/>
      <protection/>
    </xf>
    <xf numFmtId="9" fontId="27" fillId="4" borderId="0" xfId="26" applyNumberFormat="1" applyFont="1" applyFill="1" applyBorder="1">
      <alignment/>
      <protection/>
    </xf>
    <xf numFmtId="9" fontId="27" fillId="4" borderId="0" xfId="26" applyNumberFormat="1" applyFont="1" applyFill="1">
      <alignment/>
      <protection/>
    </xf>
    <xf numFmtId="166" fontId="27" fillId="4" borderId="0" xfId="26" applyNumberFormat="1" applyFont="1" applyFill="1">
      <alignment/>
      <protection/>
    </xf>
    <xf numFmtId="171" fontId="1" fillId="4" borderId="24" xfId="26" applyNumberFormat="1" applyFill="1" applyBorder="1">
      <alignment/>
      <protection/>
    </xf>
    <xf numFmtId="171" fontId="1" fillId="4" borderId="2" xfId="26" applyNumberFormat="1" applyFill="1" applyBorder="1">
      <alignment/>
      <protection/>
    </xf>
    <xf numFmtId="171" fontId="1" fillId="4" borderId="24" xfId="26" applyNumberFormat="1" applyFill="1" applyBorder="1" applyAlignment="1">
      <alignment/>
      <protection/>
    </xf>
    <xf numFmtId="171" fontId="28" fillId="4" borderId="0" xfId="26" applyNumberFormat="1" applyFont="1" applyFill="1">
      <alignment/>
      <protection/>
    </xf>
    <xf numFmtId="170" fontId="1" fillId="0" borderId="24" xfId="0" applyNumberFormat="1" applyFont="1" applyFill="1" applyBorder="1" applyAlignment="1">
      <alignment horizontal="center" vertical="center"/>
    </xf>
    <xf numFmtId="170" fontId="16" fillId="0" borderId="4" xfId="0" applyNumberFormat="1" applyFont="1" applyFill="1" applyBorder="1" applyAlignment="1">
      <alignment horizontal="center" vertical="center"/>
    </xf>
    <xf numFmtId="170" fontId="16" fillId="0" borderId="9" xfId="0" applyNumberFormat="1" applyFont="1" applyFill="1" applyBorder="1" applyAlignment="1">
      <alignment horizontal="center" vertical="center"/>
    </xf>
    <xf numFmtId="170" fontId="16" fillId="0" borderId="34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167" fontId="0" fillId="4" borderId="3" xfId="27" applyNumberFormat="1" applyFont="1" applyFill="1" applyBorder="1" applyAlignment="1">
      <alignment/>
    </xf>
    <xf numFmtId="167" fontId="0" fillId="4" borderId="30" xfId="27" applyNumberFormat="1" applyFont="1" applyFill="1" applyBorder="1" applyAlignment="1">
      <alignment/>
    </xf>
    <xf numFmtId="9" fontId="0" fillId="4" borderId="4" xfId="27" applyNumberFormat="1" applyFont="1" applyFill="1" applyBorder="1" applyAlignment="1">
      <alignment/>
    </xf>
    <xf numFmtId="0" fontId="11" fillId="3" borderId="0" xfId="0" applyFont="1" applyFill="1" applyAlignment="1">
      <alignment horizontal="left" vertical="center"/>
    </xf>
    <xf numFmtId="0" fontId="0" fillId="3" borderId="0" xfId="0" applyFill="1" applyAlignment="1">
      <alignment wrapText="1"/>
    </xf>
    <xf numFmtId="0" fontId="11" fillId="3" borderId="0" xfId="0" applyFont="1" applyFill="1" applyAlignment="1">
      <alignment vertical="center"/>
    </xf>
    <xf numFmtId="0" fontId="0" fillId="3" borderId="0" xfId="0" applyFill="1" applyAlignment="1">
      <alignment horizontal="right"/>
    </xf>
    <xf numFmtId="0" fontId="0" fillId="3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/>
    <xf numFmtId="168" fontId="4" fillId="2" borderId="0" xfId="0" applyNumberFormat="1" applyFont="1" applyFill="1" applyAlignment="1">
      <alignment horizontal="left" wrapText="1"/>
    </xf>
    <xf numFmtId="168" fontId="4" fillId="2" borderId="0" xfId="0" applyNumberFormat="1" applyFont="1" applyFill="1"/>
    <xf numFmtId="168" fontId="13" fillId="2" borderId="0" xfId="29" applyNumberForma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10" fillId="2" borderId="35" xfId="0" applyFont="1" applyFill="1" applyBorder="1" applyAlignment="1">
      <alignment horizontal="left"/>
    </xf>
    <xf numFmtId="0" fontId="10" fillId="2" borderId="36" xfId="0" applyFont="1" applyFill="1" applyBorder="1" applyAlignment="1">
      <alignment horizontal="left"/>
    </xf>
    <xf numFmtId="0" fontId="10" fillId="2" borderId="37" xfId="0" applyFont="1" applyFill="1" applyBorder="1" applyAlignment="1">
      <alignment horizontal="left" wrapText="1"/>
    </xf>
    <xf numFmtId="0" fontId="4" fillId="2" borderId="0" xfId="0" applyFont="1" applyFill="1"/>
    <xf numFmtId="17" fontId="4" fillId="2" borderId="22" xfId="0" applyNumberFormat="1" applyFont="1" applyFill="1" applyBorder="1" applyAlignment="1">
      <alignment horizontal="center" vertical="center"/>
    </xf>
    <xf numFmtId="17" fontId="4" fillId="2" borderId="22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0" xfId="0" applyFont="1" applyFill="1" applyAlignment="1">
      <alignment wrapText="1"/>
    </xf>
    <xf numFmtId="173" fontId="4" fillId="2" borderId="0" xfId="0" applyNumberFormat="1" applyFont="1" applyFill="1" applyBorder="1"/>
    <xf numFmtId="9" fontId="4" fillId="2" borderId="0" xfId="15" applyFont="1" applyFill="1" applyBorder="1"/>
    <xf numFmtId="167" fontId="4" fillId="2" borderId="0" xfId="15" applyNumberFormat="1" applyFont="1" applyFill="1" applyBorder="1"/>
    <xf numFmtId="0" fontId="12" fillId="4" borderId="0" xfId="21" applyFont="1" applyFill="1" applyAlignment="1">
      <alignment horizontal="left" wrapText="1"/>
      <protection/>
    </xf>
    <xf numFmtId="0" fontId="13" fillId="4" borderId="0" xfId="22" applyFill="1" applyAlignment="1" applyProtection="1">
      <alignment horizontal="left"/>
      <protection/>
    </xf>
    <xf numFmtId="0" fontId="27" fillId="4" borderId="0" xfId="26" applyFont="1" applyFill="1" applyBorder="1" applyAlignment="1">
      <alignment horizontal="center" vertical="center"/>
      <protection/>
    </xf>
    <xf numFmtId="0" fontId="28" fillId="4" borderId="0" xfId="26" applyFont="1" applyFill="1" applyBorder="1" applyAlignment="1">
      <alignment horizontal="center" vertical="center"/>
      <protection/>
    </xf>
    <xf numFmtId="0" fontId="27" fillId="4" borderId="0" xfId="26" applyFont="1" applyFill="1" applyBorder="1" applyAlignment="1">
      <alignment horizontal="center" vertical="center" wrapText="1"/>
      <protection/>
    </xf>
    <xf numFmtId="0" fontId="1" fillId="4" borderId="20" xfId="26" applyFont="1" applyFill="1" applyBorder="1" applyAlignment="1">
      <alignment horizontal="center"/>
      <protection/>
    </xf>
    <xf numFmtId="0" fontId="1" fillId="4" borderId="21" xfId="26" applyFont="1" applyFill="1" applyBorder="1" applyAlignment="1">
      <alignment horizontal="center"/>
      <protection/>
    </xf>
    <xf numFmtId="0" fontId="1" fillId="4" borderId="22" xfId="26" applyFont="1" applyFill="1" applyBorder="1" applyAlignment="1">
      <alignment horizontal="center"/>
      <protection/>
    </xf>
    <xf numFmtId="0" fontId="16" fillId="4" borderId="23" xfId="26" applyFont="1" applyFill="1" applyBorder="1" applyAlignment="1">
      <alignment horizontal="center" vertical="center"/>
      <protection/>
    </xf>
    <xf numFmtId="0" fontId="16" fillId="4" borderId="5" xfId="26" applyFont="1" applyFill="1" applyBorder="1" applyAlignment="1">
      <alignment horizontal="center" vertical="center"/>
      <protection/>
    </xf>
    <xf numFmtId="0" fontId="16" fillId="4" borderId="4" xfId="26" applyFont="1" applyFill="1" applyBorder="1" applyAlignment="1">
      <alignment horizontal="center" vertical="center"/>
      <protection/>
    </xf>
    <xf numFmtId="0" fontId="16" fillId="4" borderId="24" xfId="26" applyFont="1" applyFill="1" applyBorder="1" applyAlignment="1">
      <alignment horizontal="center" vertical="center" wrapText="1"/>
      <protection/>
    </xf>
    <xf numFmtId="0" fontId="16" fillId="4" borderId="9" xfId="26" applyFont="1" applyFill="1" applyBorder="1" applyAlignment="1">
      <alignment horizontal="center" vertical="center" wrapText="1"/>
      <protection/>
    </xf>
    <xf numFmtId="0" fontId="16" fillId="4" borderId="7" xfId="26" applyFont="1" applyFill="1" applyBorder="1" applyAlignment="1">
      <alignment horizontal="center" vertical="center" wrapText="1"/>
      <protection/>
    </xf>
    <xf numFmtId="0" fontId="16" fillId="4" borderId="8" xfId="26" applyFont="1" applyFill="1" applyBorder="1" applyAlignment="1">
      <alignment horizontal="center" vertical="center" wrapText="1"/>
      <protection/>
    </xf>
    <xf numFmtId="0" fontId="1" fillId="4" borderId="24" xfId="26" applyFont="1" applyFill="1" applyBorder="1" applyAlignment="1">
      <alignment horizontal="center" vertical="center" wrapText="1"/>
      <protection/>
    </xf>
    <xf numFmtId="0" fontId="1" fillId="4" borderId="9" xfId="26" applyFont="1" applyFill="1" applyBorder="1" applyAlignment="1">
      <alignment horizontal="center" vertical="center" wrapText="1"/>
      <protection/>
    </xf>
    <xf numFmtId="0" fontId="1" fillId="0" borderId="0" xfId="26" applyBorder="1" applyAlignment="1">
      <alignment horizontal="center"/>
      <protection/>
    </xf>
    <xf numFmtId="0" fontId="16" fillId="0" borderId="38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0" xfId="26" applyFont="1" applyBorder="1" applyAlignment="1">
      <alignment horizontal="center"/>
      <protection/>
    </xf>
    <xf numFmtId="0" fontId="16" fillId="0" borderId="39" xfId="0" applyFont="1" applyBorder="1" applyAlignment="1">
      <alignment horizontal="center" vertical="center" textRotation="90"/>
    </xf>
    <xf numFmtId="0" fontId="16" fillId="0" borderId="40" xfId="0" applyFont="1" applyBorder="1" applyAlignment="1">
      <alignment horizontal="center" vertical="center" textRotation="90"/>
    </xf>
    <xf numFmtId="0" fontId="16" fillId="0" borderId="41" xfId="0" applyFont="1" applyBorder="1" applyAlignment="1">
      <alignment horizontal="center" vertical="center" textRotation="90"/>
    </xf>
    <xf numFmtId="0" fontId="16" fillId="0" borderId="0" xfId="26" applyFont="1" applyBorder="1" applyAlignment="1">
      <alignment horizontal="center" vertical="center" textRotation="90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TAB7P1" xfId="20"/>
    <cellStyle name="Normal 3" xfId="21"/>
    <cellStyle name="Hyperlink" xfId="22"/>
    <cellStyle name="Normal 2" xfId="23"/>
    <cellStyle name="Normal_Summary (2)" xfId="24"/>
    <cellStyle name="Style 1" xfId="25"/>
    <cellStyle name="Normal 4" xfId="26"/>
    <cellStyle name="Percent 2" xfId="27"/>
    <cellStyle name="Comma 2" xfId="28"/>
    <cellStyle name="Hyperlink 2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chemeClr val="tx1"/>
                </a:solidFill>
              </a:rPr>
              <a:t>Annual Coal Production by Rank and Mining Method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1"/>
          <c:order val="0"/>
          <c:tx>
            <c:strRef>
              <c:f>Charts!$R$18</c:f>
              <c:strCache>
                <c:ptCount val="1"/>
                <c:pt idx="0">
                  <c:v>Opencast Bituminous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Charts!$P$19:$P$49</c:f>
              <c:numCache/>
            </c:numRef>
          </c:cat>
          <c:val>
            <c:numRef>
              <c:f>Charts!$R$19:$R$49</c:f>
              <c:numCache/>
            </c:numRef>
          </c:val>
        </c:ser>
        <c:ser>
          <c:idx val="0"/>
          <c:order val="1"/>
          <c:tx>
            <c:strRef>
              <c:f>Charts!$Q$18</c:f>
              <c:strCache>
                <c:ptCount val="1"/>
                <c:pt idx="0">
                  <c:v>Underground Bituminous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Charts!$P$19:$P$49</c:f>
              <c:numCache/>
            </c:numRef>
          </c:cat>
          <c:val>
            <c:numRef>
              <c:f>Charts!$Q$19:$Q$49</c:f>
              <c:numCache/>
            </c:numRef>
          </c:val>
        </c:ser>
        <c:ser>
          <c:idx val="3"/>
          <c:order val="2"/>
          <c:tx>
            <c:strRef>
              <c:f>Charts!$T$18</c:f>
              <c:strCache>
                <c:ptCount val="1"/>
                <c:pt idx="0">
                  <c:v>Opencast Sub-bituminous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Charts!$P$19:$P$49</c:f>
              <c:numCache/>
            </c:numRef>
          </c:cat>
          <c:val>
            <c:numRef>
              <c:f>Charts!$T$19:$T$49</c:f>
              <c:numCache/>
            </c:numRef>
          </c:val>
        </c:ser>
        <c:ser>
          <c:idx val="2"/>
          <c:order val="3"/>
          <c:tx>
            <c:strRef>
              <c:f>Charts!$S$18</c:f>
              <c:strCache>
                <c:ptCount val="1"/>
                <c:pt idx="0">
                  <c:v>Underground Sub-bituminous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Charts!$P$19:$P$49</c:f>
              <c:numCache/>
            </c:numRef>
          </c:cat>
          <c:val>
            <c:numRef>
              <c:f>Charts!$S$19:$S$49</c:f>
              <c:numCache/>
            </c:numRef>
          </c:val>
        </c:ser>
        <c:ser>
          <c:idx val="4"/>
          <c:order val="4"/>
          <c:tx>
            <c:strRef>
              <c:f>Charts!$U$18</c:f>
              <c:strCache>
                <c:ptCount val="1"/>
                <c:pt idx="0">
                  <c:v>Opencast Lignite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Charts!$P$19:$P$49</c:f>
              <c:numCache/>
            </c:numRef>
          </c:cat>
          <c:val>
            <c:numRef>
              <c:f>Charts!$U$19:$U$49</c:f>
              <c:numCache/>
            </c:numRef>
          </c:val>
        </c:ser>
        <c:axId val="20822599"/>
        <c:axId val="53185664"/>
      </c:areaChart>
      <c:catAx>
        <c:axId val="20822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85664"/>
        <c:crosses val="autoZero"/>
        <c:auto val="1"/>
        <c:lblOffset val="100"/>
        <c:noMultiLvlLbl val="0"/>
      </c:catAx>
      <c:valAx>
        <c:axId val="53185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chemeClr val="tx1"/>
                    </a:solidFill>
                  </a:rPr>
                  <a:t>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u="none" baseline="0">
                <a:latin typeface="+mn-cs"/>
                <a:ea typeface="+mn-cs"/>
                <a:cs typeface="+mn-cs"/>
              </a:defRPr>
            </a:pPr>
          </a:p>
        </c:txPr>
        <c:crossAx val="20822599"/>
        <c:crosses val="autoZero"/>
        <c:crossBetween val="midCat"/>
        <c:dispUnits/>
      </c:valAx>
    </c:plotArea>
    <c:legend>
      <c:legendPos val="b"/>
      <c:layout/>
      <c:overlay val="0"/>
    </c:legend>
    <c:plotVisOnly val="1"/>
    <c:dispBlanksAs val="zero"/>
    <c:showDLblsOverMax val="0"/>
  </c:chart>
  <c:spPr>
    <a:solidFill>
      <a:schemeClr val="bg1"/>
    </a:solidFill>
    <a:ln w="25400" cap="flat" cmpd="sng">
      <a:solidFill>
        <a:schemeClr val="tx1"/>
      </a:solidFill>
      <a:prstDash val="solid"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+mn-lt"/>
          <a:ea typeface="+mn-cs"/>
          <a:cs typeface="+mn-cs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solidFill>
                <a:schemeClr val="tx1"/>
              </a:solidFill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Charts!$S$3</c:f>
              <c:strCache>
                <c:ptCount val="1"/>
                <c:pt idx="0">
                  <c:v>Coal Consumption by Sector for 2022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+mn-cs"/>
                    <a:ea typeface="+mn-cs"/>
                    <a:cs typeface="+mn-cs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Charts!$P$5:$P$10</c:f>
              <c:strCache/>
            </c:strRef>
          </c:cat>
          <c:val>
            <c:numRef>
              <c:f>Charts!$S$5:$S$10</c:f>
              <c:numCache/>
            </c:numRef>
          </c:val>
        </c:ser>
        <c:axId val="8908929"/>
        <c:axId val="13071498"/>
      </c:barChart>
      <c:catAx>
        <c:axId val="8908929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u="none" baseline="0">
                <a:latin typeface="+mn-cs"/>
                <a:ea typeface="+mn-cs"/>
                <a:cs typeface="+mn-cs"/>
              </a:defRPr>
            </a:pPr>
          </a:p>
        </c:txPr>
        <c:crossAx val="13071498"/>
        <c:crosses val="autoZero"/>
        <c:auto val="1"/>
        <c:lblOffset val="100"/>
        <c:tickLblSkip val="1"/>
        <c:noMultiLvlLbl val="0"/>
      </c:catAx>
      <c:valAx>
        <c:axId val="13071498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8908929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spPr>
    <a:solidFill>
      <a:schemeClr val="bg1"/>
    </a:solidFill>
    <a:ln w="25400" cap="flat" cmpd="sng">
      <a:solidFill>
        <a:schemeClr val="tx1"/>
      </a:solidFill>
      <a:prstDash val="solid"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+mn-lt"/>
          <a:ea typeface="+mn-cs"/>
          <a:cs typeface="+mn-cs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chemeClr val="tx1"/>
                </a:solidFill>
              </a:rPr>
              <a:t>Observed Coal Consumption by Sector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5"/>
          <c:order val="0"/>
          <c:tx>
            <c:strRef>
              <c:f>Charts!$V$51</c:f>
              <c:strCache>
                <c:ptCount val="1"/>
                <c:pt idx="0">
                  <c:v> Electricity Generation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Charts!$P$52:$P$82</c:f>
              <c:numCache/>
            </c:numRef>
          </c:cat>
          <c:val>
            <c:numRef>
              <c:f>Charts!$V$52:$V$82</c:f>
              <c:numCache/>
            </c:numRef>
          </c:val>
        </c:ser>
        <c:ser>
          <c:idx val="6"/>
          <c:order val="1"/>
          <c:tx>
            <c:strRef>
              <c:f>Charts!$W$51</c:f>
              <c:strCache>
                <c:ptCount val="1"/>
                <c:pt idx="0">
                  <c:v> Cogeneration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Charts!$P$52:$P$82</c:f>
              <c:numCache/>
            </c:numRef>
          </c:cat>
          <c:val>
            <c:numRef>
              <c:f>Charts!$W$52:$W$82</c:f>
              <c:numCache/>
            </c:numRef>
          </c:val>
        </c:ser>
        <c:ser>
          <c:idx val="7"/>
          <c:order val="2"/>
          <c:tx>
            <c:strRef>
              <c:f>Charts!$X$51</c:f>
              <c:strCache>
                <c:ptCount val="1"/>
                <c:pt idx="0">
                  <c:v> Other Transformation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Charts!$P$52:$P$82</c:f>
              <c:numCache/>
            </c:numRef>
          </c:cat>
          <c:val>
            <c:numRef>
              <c:f>Charts!$X$52:$X$82</c:f>
              <c:numCache/>
            </c:numRef>
          </c:val>
        </c:ser>
        <c:ser>
          <c:idx val="4"/>
          <c:order val="3"/>
          <c:tx>
            <c:strRef>
              <c:f>Charts!$U$51</c:f>
              <c:strCache>
                <c:ptCount val="1"/>
                <c:pt idx="0">
                  <c:v> Industrial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Charts!$P$52:$P$82</c:f>
              <c:numCache/>
            </c:numRef>
          </c:cat>
          <c:val>
            <c:numRef>
              <c:f>Charts!$U$52:$U$82</c:f>
              <c:numCache/>
            </c:numRef>
          </c:val>
        </c:ser>
        <c:ser>
          <c:idx val="2"/>
          <c:order val="4"/>
          <c:tx>
            <c:strRef>
              <c:f>Charts!$S$51</c:f>
              <c:strCache>
                <c:ptCount val="1"/>
                <c:pt idx="0">
                  <c:v> Commercial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Charts!$P$52:$P$82</c:f>
              <c:numCache/>
            </c:numRef>
          </c:cat>
          <c:val>
            <c:numRef>
              <c:f>Charts!$S$52:$S$82</c:f>
              <c:numCache/>
            </c:numRef>
          </c:val>
        </c:ser>
        <c:ser>
          <c:idx val="1"/>
          <c:order val="5"/>
          <c:tx>
            <c:strRef>
              <c:f>Charts!$R$51</c:f>
              <c:strCache>
                <c:ptCount val="1"/>
                <c:pt idx="0">
                  <c:v> Residential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Charts!$P$52:$P$82</c:f>
              <c:numCache/>
            </c:numRef>
          </c:cat>
          <c:val>
            <c:numRef>
              <c:f>Charts!$R$52:$R$82</c:f>
              <c:numCache/>
            </c:numRef>
          </c:val>
        </c:ser>
        <c:ser>
          <c:idx val="3"/>
          <c:order val="6"/>
          <c:tx>
            <c:strRef>
              <c:f>Charts!$T$51</c:f>
              <c:strCache>
                <c:ptCount val="1"/>
                <c:pt idx="0">
                  <c:v> Agriculture/ Forestry/ Fishing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Charts!$P$52:$P$82</c:f>
              <c:numCache/>
            </c:numRef>
          </c:cat>
          <c:val>
            <c:numRef>
              <c:f>Charts!$T$52:$T$82</c:f>
              <c:numCache/>
            </c:numRef>
          </c:val>
        </c:ser>
        <c:ser>
          <c:idx val="0"/>
          <c:order val="7"/>
          <c:tx>
            <c:strRef>
              <c:f>Charts!$Q$51</c:f>
              <c:strCache>
                <c:ptCount val="1"/>
                <c:pt idx="0">
                  <c:v> Transport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Charts!$P$52:$P$82</c:f>
              <c:numCache/>
            </c:numRef>
          </c:cat>
          <c:val>
            <c:numRef>
              <c:f>Charts!$Q$52:$Q$82</c:f>
              <c:numCache/>
            </c:numRef>
          </c:val>
        </c:ser>
        <c:axId val="50534619"/>
        <c:axId val="52158388"/>
      </c:areaChart>
      <c:catAx>
        <c:axId val="50534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58388"/>
        <c:crosses val="autoZero"/>
        <c:auto val="1"/>
        <c:lblOffset val="100"/>
        <c:noMultiLvlLbl val="0"/>
      </c:catAx>
      <c:valAx>
        <c:axId val="52158388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u="none" baseline="0">
                    <a:solidFill>
                      <a:schemeClr val="tx1"/>
                    </a:solidFill>
                    <a:latin typeface="+mn-lt"/>
                    <a:ea typeface="+mn-cs"/>
                    <a:cs typeface="+mn-cs"/>
                  </a:rPr>
                  <a:t>PJ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u="none" baseline="0">
                <a:latin typeface="+mn-cs"/>
                <a:ea typeface="+mn-cs"/>
                <a:cs typeface="+mn-cs"/>
              </a:defRPr>
            </a:pPr>
          </a:p>
        </c:txPr>
        <c:crossAx val="50534619"/>
        <c:crosses val="autoZero"/>
        <c:crossBetween val="midCat"/>
        <c:dispUnits/>
      </c:valAx>
    </c:plotArea>
    <c:legend>
      <c:legendPos val="b"/>
      <c:layout/>
      <c:overlay val="0"/>
    </c:legend>
    <c:plotVisOnly val="1"/>
    <c:dispBlanksAs val="zero"/>
    <c:showDLblsOverMax val="0"/>
  </c:chart>
  <c:spPr>
    <a:solidFill>
      <a:schemeClr val="bg1"/>
    </a:solidFill>
    <a:ln w="25400" cap="flat" cmpd="sng">
      <a:solidFill>
        <a:schemeClr val="tx1"/>
      </a:solidFill>
      <a:prstDash val="solid"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+mn-lt"/>
          <a:ea typeface="+mn-cs"/>
          <a:cs typeface="+mn-cs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chemeClr val="tx1"/>
                </a:solidFill>
              </a:rPr>
              <a:t>Exports and Imports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Charts!$Q$84</c:f>
              <c:strCache>
                <c:ptCount val="1"/>
                <c:pt idx="0">
                  <c:v>Exports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Charts!$P$85:$P$115</c:f>
              <c:numCache/>
            </c:numRef>
          </c:cat>
          <c:val>
            <c:numRef>
              <c:f>Charts!$Q$85:$Q$115</c:f>
              <c:numCache/>
            </c:numRef>
          </c:val>
        </c:ser>
        <c:ser>
          <c:idx val="1"/>
          <c:order val="1"/>
          <c:tx>
            <c:strRef>
              <c:f>Charts!$R$84</c:f>
              <c:strCache>
                <c:ptCount val="1"/>
                <c:pt idx="0">
                  <c:v>Imports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Charts!$P$85:$P$115</c:f>
              <c:numCache/>
            </c:numRef>
          </c:cat>
          <c:val>
            <c:numRef>
              <c:f>Charts!$R$85:$R$115</c:f>
              <c:numCache/>
            </c:numRef>
          </c:val>
        </c:ser>
        <c:axId val="66772309"/>
        <c:axId val="64079870"/>
      </c:barChart>
      <c:catAx>
        <c:axId val="66772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79870"/>
        <c:crosses val="autoZero"/>
        <c:auto val="1"/>
        <c:lblOffset val="100"/>
        <c:noMultiLvlLbl val="0"/>
      </c:catAx>
      <c:valAx>
        <c:axId val="6407987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u="none" baseline="0">
                <a:latin typeface="+mn-cs"/>
                <a:ea typeface="+mn-cs"/>
                <a:cs typeface="+mn-cs"/>
              </a:defRPr>
            </a:pPr>
          </a:p>
        </c:txPr>
        <c:crossAx val="6677230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1"/>
    </a:solidFill>
    <a:ln w="25400" cap="flat" cmpd="sng">
      <a:solidFill>
        <a:schemeClr val="tx1"/>
      </a:solidFill>
      <a:prstDash val="solid"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+mn-lt"/>
          <a:ea typeface="+mn-cs"/>
          <a:cs typeface="+mn-cs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creativecommons.org/licenses/by/3.0" TargetMode="External" /><Relationship Id="rId3" Type="http://schemas.openxmlformats.org/officeDocument/2006/relationships/hyperlink" Target="http://creativecommons.org/licenses/by/3.0" TargetMode="External" /><Relationship Id="rId4" Type="http://schemas.openxmlformats.org/officeDocument/2006/relationships/hyperlink" Target="http://creativecommons.org/licenses/by/3.0" TargetMode="External" /><Relationship Id="rId5" Type="http://schemas.openxmlformats.org/officeDocument/2006/relationships/hyperlink" Target="http://creativecommons.org/licenses/by/3.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bie.govt.nz/info-services/sectors-industries/energy/energy-data-modelling/statistics/coal" TargetMode="External" /><Relationship Id="rId3" Type="http://schemas.openxmlformats.org/officeDocument/2006/relationships/hyperlink" Target="http://www.mbie.govt.nz/info-services/sectors-industries/energy/energy-data-modelling/statistics/coal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bie.govt.nz/info-services/sectors-industries/energy/energy-data-modelling/statistics/coal" TargetMode="External" /><Relationship Id="rId3" Type="http://schemas.openxmlformats.org/officeDocument/2006/relationships/hyperlink" Target="http://www.mbie.govt.nz/info-services/sectors-industries/energy/energy-data-modelling/statistics/coa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bie.govt.nz/info-services/sectors-industries/energy/energy-data-modelling/statistics/coal" TargetMode="External" /><Relationship Id="rId3" Type="http://schemas.openxmlformats.org/officeDocument/2006/relationships/hyperlink" Target="http://www.mbie.govt.nz/info-services/sectors-industries/energy/energy-data-modelling/statistics/coa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bie.govt.nz/info-services/sectors-industries/energy/energy-data-modelling/statistics/coal" TargetMode="External" /><Relationship Id="rId3" Type="http://schemas.openxmlformats.org/officeDocument/2006/relationships/hyperlink" Target="http://www.mbie.govt.nz/info-services/sectors-industries/energy/energy-data-modelling/statistics/coa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36</xdr:row>
      <xdr:rowOff>76200</xdr:rowOff>
    </xdr:from>
    <xdr:to>
      <xdr:col>6</xdr:col>
      <xdr:colOff>9525</xdr:colOff>
      <xdr:row>38</xdr:row>
      <xdr:rowOff>85725</xdr:rowOff>
    </xdr:to>
    <xdr:pic>
      <xdr:nvPicPr>
        <xdr:cNvPr id="6" name="Picture 5" descr="http://wiki.creativecommons.org/images/c/cf/By_plain300.png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7372350"/>
          <a:ext cx="5324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36</xdr:row>
      <xdr:rowOff>76200</xdr:rowOff>
    </xdr:from>
    <xdr:to>
      <xdr:col>6</xdr:col>
      <xdr:colOff>9525</xdr:colOff>
      <xdr:row>38</xdr:row>
      <xdr:rowOff>85725</xdr:rowOff>
    </xdr:to>
    <xdr:pic>
      <xdr:nvPicPr>
        <xdr:cNvPr id="3" name="Picture 2" descr="http://wiki.creativecommons.org/images/c/cf/By_plain300.png">
          <a:hlinkClick r:id="rId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7372350"/>
          <a:ext cx="5324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15</xdr:row>
      <xdr:rowOff>171450</xdr:rowOff>
    </xdr:from>
    <xdr:to>
      <xdr:col>14</xdr:col>
      <xdr:colOff>0</xdr:colOff>
      <xdr:row>41</xdr:row>
      <xdr:rowOff>76200</xdr:rowOff>
    </xdr:to>
    <xdr:graphicFrame macro="">
      <xdr:nvGraphicFramePr>
        <xdr:cNvPr id="2" name="Chart 1"/>
        <xdr:cNvGraphicFramePr/>
      </xdr:nvGraphicFramePr>
      <xdr:xfrm>
        <a:off x="295275" y="4352925"/>
        <a:ext cx="93154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</xdr:row>
      <xdr:rowOff>19050</xdr:rowOff>
    </xdr:from>
    <xdr:to>
      <xdr:col>11</xdr:col>
      <xdr:colOff>333375</xdr:colOff>
      <xdr:row>13</xdr:row>
      <xdr:rowOff>66675</xdr:rowOff>
    </xdr:to>
    <xdr:graphicFrame macro="">
      <xdr:nvGraphicFramePr>
        <xdr:cNvPr id="4" name="Chart 3"/>
        <xdr:cNvGraphicFramePr/>
      </xdr:nvGraphicFramePr>
      <xdr:xfrm>
        <a:off x="295275" y="209550"/>
        <a:ext cx="758190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295275</xdr:colOff>
      <xdr:row>50</xdr:row>
      <xdr:rowOff>9525</xdr:rowOff>
    </xdr:from>
    <xdr:to>
      <xdr:col>14</xdr:col>
      <xdr:colOff>0</xdr:colOff>
      <xdr:row>77</xdr:row>
      <xdr:rowOff>104775</xdr:rowOff>
    </xdr:to>
    <xdr:graphicFrame macro="">
      <xdr:nvGraphicFramePr>
        <xdr:cNvPr id="6" name="Chart 5"/>
        <xdr:cNvGraphicFramePr/>
      </xdr:nvGraphicFramePr>
      <xdr:xfrm>
        <a:off x="295275" y="10944225"/>
        <a:ext cx="9315450" cy="522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285750</xdr:colOff>
      <xdr:row>82</xdr:row>
      <xdr:rowOff>9525</xdr:rowOff>
    </xdr:from>
    <xdr:to>
      <xdr:col>9</xdr:col>
      <xdr:colOff>304800</xdr:colOff>
      <xdr:row>104</xdr:row>
      <xdr:rowOff>9525</xdr:rowOff>
    </xdr:to>
    <xdr:graphicFrame macro="">
      <xdr:nvGraphicFramePr>
        <xdr:cNvPr id="7" name="Chart 6"/>
        <xdr:cNvGraphicFramePr/>
      </xdr:nvGraphicFramePr>
      <xdr:xfrm>
        <a:off x="285750" y="17002125"/>
        <a:ext cx="6191250" cy="4181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3238500</xdr:colOff>
      <xdr:row>4</xdr:row>
      <xdr:rowOff>142875</xdr:rowOff>
    </xdr:to>
    <xdr:pic>
      <xdr:nvPicPr>
        <xdr:cNvPr id="6199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2385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49</xdr:row>
      <xdr:rowOff>85725</xdr:rowOff>
    </xdr:from>
    <xdr:to>
      <xdr:col>10</xdr:col>
      <xdr:colOff>419100</xdr:colOff>
      <xdr:row>57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525" y="9077325"/>
          <a:ext cx="12620625" cy="1514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 algn="ctr">
              <a:solidFill>
                <a:srgbClr xmlns:mc="http://schemas.openxmlformats.org/markup-compatibility/2006" val="FF0000" mc:Ignorable="a14" a14:legacySpreadsheetColorIndex="10"/>
              </a:solidFill>
              <a:prstDash val="dash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Notes:</a:t>
          </a: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 Imports are bituminous and sub-bituminous coal.</a:t>
          </a: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 Majority of coal exports are bituminous rank.</a:t>
          </a: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 Stock change figures include coal at Huntly power station, NZ Steel and coal production sites.</a:t>
          </a: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 Includes electricity generation, cogeneration, and losses and own use.  </a:t>
          </a:r>
        </a:p>
        <a:p>
          <a:pPr algn="l" rtl="0">
            <a:defRPr sz="1000"/>
          </a:pPr>
          <a:endParaRPr lang="en-N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N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3238500</xdr:colOff>
      <xdr:row>4</xdr:row>
      <xdr:rowOff>142875</xdr:rowOff>
    </xdr:to>
    <xdr:pic>
      <xdr:nvPicPr>
        <xdr:cNvPr id="3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2385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55</xdr:row>
      <xdr:rowOff>38100</xdr:rowOff>
    </xdr:from>
    <xdr:to>
      <xdr:col>15</xdr:col>
      <xdr:colOff>114300</xdr:colOff>
      <xdr:row>63</xdr:row>
      <xdr:rowOff>85725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10115550"/>
          <a:ext cx="12801600" cy="1504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 algn="ctr">
              <a:solidFill>
                <a:srgbClr xmlns:mc="http://schemas.openxmlformats.org/markup-compatibility/2006" val="FF0000" mc:Ignorable="a14" a14:legacySpreadsheetColorIndex="10"/>
              </a:solidFill>
              <a:prstDash val="dash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Notes:</a:t>
          </a: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 Imports are bituminous and sub-bituminous coal.</a:t>
          </a: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 Majority of coal exports are bituminous rank.</a:t>
          </a: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 Stock change figures include coal at Huntly power station, NZ Steel and coal production sites.</a:t>
          </a: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 Includes electricity generation, cogeneration, and losses and own use.  </a:t>
          </a:r>
        </a:p>
        <a:p>
          <a:pPr algn="l" rtl="0">
            <a:defRPr sz="1000"/>
          </a:pPr>
          <a:endParaRPr lang="en-N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N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3238500</xdr:colOff>
      <xdr:row>4</xdr:row>
      <xdr:rowOff>142875</xdr:rowOff>
    </xdr:to>
    <xdr:pic>
      <xdr:nvPicPr>
        <xdr:cNvPr id="3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2385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49</xdr:row>
      <xdr:rowOff>76200</xdr:rowOff>
    </xdr:from>
    <xdr:to>
      <xdr:col>11</xdr:col>
      <xdr:colOff>276225</xdr:colOff>
      <xdr:row>57</xdr:row>
      <xdr:rowOff>133350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9067800"/>
          <a:ext cx="12830175" cy="1514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 algn="ctr">
              <a:solidFill>
                <a:srgbClr xmlns:mc="http://schemas.openxmlformats.org/markup-compatibility/2006" val="FF0000" mc:Ignorable="a14" a14:legacySpreadsheetColorIndex="10"/>
              </a:solidFill>
              <a:prstDash val="dash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Notes:</a:t>
          </a: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 Imports are bituminous and sub-bituminous coal.</a:t>
          </a: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 Majority of coal exports are bituminous rank.</a:t>
          </a: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 Stock change figures include coal at Huntly power station, NZ Steel and coal production sites.</a:t>
          </a: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 Includes electricity generation, cogeneration, and losses and own use.  </a:t>
          </a:r>
        </a:p>
        <a:p>
          <a:pPr algn="l" rtl="0">
            <a:defRPr sz="1000"/>
          </a:pPr>
          <a:endParaRPr lang="en-N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N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3238500</xdr:colOff>
      <xdr:row>4</xdr:row>
      <xdr:rowOff>142875</xdr:rowOff>
    </xdr:to>
    <xdr:pic>
      <xdr:nvPicPr>
        <xdr:cNvPr id="3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2385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17</xdr:col>
      <xdr:colOff>371475</xdr:colOff>
      <xdr:row>61</xdr:row>
      <xdr:rowOff>57150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0" y="9715500"/>
          <a:ext cx="12839700" cy="1514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 algn="ctr">
              <a:solidFill>
                <a:srgbClr xmlns:mc="http://schemas.openxmlformats.org/markup-compatibility/2006" val="FF0000" mc:Ignorable="a14" a14:legacySpreadsheetColorIndex="10"/>
              </a:solidFill>
              <a:prstDash val="dash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Notes:</a:t>
          </a: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 Imports are bituminous and sub-bituminous coal.</a:t>
          </a: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 Majority of coal exports are bituminous rank.</a:t>
          </a: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 Stock change figures include coal at Huntly power station, NZ Steel and coal production sites.</a:t>
          </a: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 Includes electricity generation, cogeneration, and losses and own use.  </a:t>
          </a:r>
        </a:p>
        <a:p>
          <a:pPr algn="l" rtl="0">
            <a:defRPr sz="1000"/>
          </a:pPr>
          <a:endParaRPr lang="en-N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N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3200400</xdr:colOff>
      <xdr:row>35</xdr:row>
      <xdr:rowOff>114300</xdr:rowOff>
    </xdr:from>
    <xdr:to>
      <xdr:col>4</xdr:col>
      <xdr:colOff>657225</xdr:colOff>
      <xdr:row>42</xdr:row>
      <xdr:rowOff>152400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3200400" y="6867525"/>
          <a:ext cx="4248150" cy="1247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 algn="ctr">
              <a:solidFill>
                <a:srgbClr xmlns:mc="http://schemas.openxmlformats.org/markup-compatibility/2006" val="FF0000" mc:Ignorable="a14" a14:legacySpreadsheetColorIndex="10"/>
              </a:solidFill>
              <a:prstDash val="dash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Notes:</a:t>
          </a: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The MBIE has been collecting a sectorial breakdown at this level since 2009</a:t>
          </a: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Too many ANZSIC codes to list</a:t>
          </a:r>
        </a:p>
      </xdr:txBody>
    </xdr:sp>
    <xdr:clientData/>
  </xdr:twoCellAnchor>
  <xdr:twoCellAnchor>
    <xdr:from>
      <xdr:col>0</xdr:col>
      <xdr:colOff>3200400</xdr:colOff>
      <xdr:row>35</xdr:row>
      <xdr:rowOff>114300</xdr:rowOff>
    </xdr:from>
    <xdr:to>
      <xdr:col>4</xdr:col>
      <xdr:colOff>657225</xdr:colOff>
      <xdr:row>42</xdr:row>
      <xdr:rowOff>152400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3200400" y="6867525"/>
          <a:ext cx="4248150" cy="1247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 algn="ctr">
              <a:solidFill>
                <a:srgbClr xmlns:mc="http://schemas.openxmlformats.org/markup-compatibility/2006" val="FF0000" mc:Ignorable="a14" a14:legacySpreadsheetColorIndex="10"/>
              </a:solidFill>
              <a:prstDash val="dash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Notes:</a:t>
          </a: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MBIE has been collecting a sectorial breakdown at this level since 2009</a:t>
          </a: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Too many ANZSIC codes to list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3200400</xdr:colOff>
      <xdr:row>35</xdr:row>
      <xdr:rowOff>114300</xdr:rowOff>
    </xdr:from>
    <xdr:to>
      <xdr:col>4</xdr:col>
      <xdr:colOff>657225</xdr:colOff>
      <xdr:row>42</xdr:row>
      <xdr:rowOff>152400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3200400" y="6867525"/>
          <a:ext cx="4248150" cy="1247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 algn="ctr">
              <a:solidFill>
                <a:srgbClr xmlns:mc="http://schemas.openxmlformats.org/markup-compatibility/2006" val="FF0000" mc:Ignorable="a14" a14:legacySpreadsheetColorIndex="10"/>
              </a:solidFill>
              <a:prstDash val="dash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Notes:</a:t>
          </a: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The MBIE has been collecting a sectorial breakdown at this level since 2009</a:t>
          </a: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Too many ANZSIC codes to list</a:t>
          </a:r>
        </a:p>
      </xdr:txBody>
    </xdr:sp>
    <xdr:clientData/>
  </xdr:twoCellAnchor>
  <xdr:twoCellAnchor>
    <xdr:from>
      <xdr:col>0</xdr:col>
      <xdr:colOff>3200400</xdr:colOff>
      <xdr:row>35</xdr:row>
      <xdr:rowOff>114300</xdr:rowOff>
    </xdr:from>
    <xdr:to>
      <xdr:col>4</xdr:col>
      <xdr:colOff>657225</xdr:colOff>
      <xdr:row>42</xdr:row>
      <xdr:rowOff>152400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3200400" y="6867525"/>
          <a:ext cx="4248150" cy="1247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 algn="ctr">
              <a:solidFill>
                <a:srgbClr xmlns:mc="http://schemas.openxmlformats.org/markup-compatibility/2006" val="FF0000" mc:Ignorable="a14" a14:legacySpreadsheetColorIndex="10"/>
              </a:solidFill>
              <a:prstDash val="dash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Notes:</a:t>
          </a: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MBIE has been collecting a sectorial breakdown at this level since 2009</a:t>
          </a:r>
        </a:p>
        <a:p>
          <a:pPr algn="l" rtl="0">
            <a:defRPr sz="1000"/>
          </a:pP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Too many ANZSIC codes to list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yinfo@mbie.govt.nz" TargetMode="External" /><Relationship Id="rId2" Type="http://schemas.openxmlformats.org/officeDocument/2006/relationships/hyperlink" Target="https://www.mbie.govt.nz/info-services/sectors-industries/energy/energy-data-modelling/publications/energy-in-new-zealand/" TargetMode="External" /><Relationship Id="rId3" Type="http://schemas.openxmlformats.org/officeDocument/2006/relationships/hyperlink" Target="https://www.mbie.govt.nz/info-services/sectors-industries/energy/energy-data-modelling/publications/new-zealand-energy-quarterly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H39"/>
  <sheetViews>
    <sheetView workbookViewId="0" topLeftCell="A1"/>
  </sheetViews>
  <sheetFormatPr defaultColWidth="9.00390625" defaultRowHeight="14.25"/>
  <cols>
    <col min="1" max="1" width="3.875" style="67" customWidth="1"/>
    <col min="2" max="2" width="32.50390625" style="67" customWidth="1"/>
    <col min="3" max="16384" width="9.00390625" style="67" customWidth="1"/>
  </cols>
  <sheetData>
    <row r="1" spans="2:8" s="65" customFormat="1" ht="41.25" customHeight="1">
      <c r="B1" s="64" t="s">
        <v>109</v>
      </c>
      <c r="D1" s="64"/>
      <c r="E1" s="64"/>
      <c r="F1" s="66"/>
      <c r="G1" s="66"/>
      <c r="H1" s="66"/>
    </row>
    <row r="2" spans="2:4" ht="47.25" customHeight="1">
      <c r="B2" s="294" t="s">
        <v>112</v>
      </c>
      <c r="C2" s="294"/>
      <c r="D2" s="294"/>
    </row>
    <row r="3" spans="2:4" ht="14.25">
      <c r="B3" s="295" t="s">
        <v>110</v>
      </c>
      <c r="C3" s="295"/>
      <c r="D3" s="295"/>
    </row>
    <row r="4" spans="2:4" ht="14.25">
      <c r="B4" s="217"/>
      <c r="C4" s="217"/>
      <c r="D4" s="217"/>
    </row>
    <row r="5" spans="1:4" ht="14.25">
      <c r="A5" s="212"/>
      <c r="B5" s="145" t="s">
        <v>97</v>
      </c>
      <c r="C5" s="217"/>
      <c r="D5" s="217"/>
    </row>
    <row r="6" spans="2:4" ht="14.5">
      <c r="B6" s="111" t="s">
        <v>99</v>
      </c>
      <c r="C6" s="217"/>
      <c r="D6" s="217"/>
    </row>
    <row r="7" spans="2:4" ht="14.25">
      <c r="B7" s="109"/>
      <c r="C7" s="217"/>
      <c r="D7" s="217"/>
    </row>
    <row r="8" spans="2:4" ht="15.5">
      <c r="B8" s="108" t="s">
        <v>86</v>
      </c>
      <c r="C8" s="217"/>
      <c r="D8" s="217"/>
    </row>
    <row r="9" spans="2:4" ht="14.25">
      <c r="B9" s="109" t="s">
        <v>83</v>
      </c>
      <c r="C9" s="217"/>
      <c r="D9" s="217"/>
    </row>
    <row r="10" spans="2:4" ht="14.25">
      <c r="B10" s="219" t="s">
        <v>84</v>
      </c>
      <c r="C10" s="217"/>
      <c r="D10" s="217"/>
    </row>
    <row r="11" spans="2:4" ht="14.25">
      <c r="B11" s="109"/>
      <c r="C11" s="217"/>
      <c r="D11" s="217"/>
    </row>
    <row r="12" spans="1:4" ht="14.25">
      <c r="A12" s="213"/>
      <c r="B12" s="110" t="s">
        <v>102</v>
      </c>
      <c r="C12" s="217"/>
      <c r="D12" s="217"/>
    </row>
    <row r="13" spans="2:4" ht="14.5">
      <c r="B13" s="111" t="s">
        <v>87</v>
      </c>
      <c r="C13" s="217"/>
      <c r="D13" s="217"/>
    </row>
    <row r="14" spans="2:4" ht="14.25">
      <c r="B14" s="112"/>
      <c r="C14" s="217"/>
      <c r="D14" s="217"/>
    </row>
    <row r="15" spans="1:4" ht="14.25">
      <c r="A15" s="213"/>
      <c r="B15" s="113" t="s">
        <v>103</v>
      </c>
      <c r="C15" s="217"/>
      <c r="D15" s="217"/>
    </row>
    <row r="16" spans="2:4" ht="14.5">
      <c r="B16" s="111" t="s">
        <v>88</v>
      </c>
      <c r="C16" s="217"/>
      <c r="D16" s="217"/>
    </row>
    <row r="17" spans="2:4" ht="14.5">
      <c r="B17" s="111"/>
      <c r="C17" s="217"/>
      <c r="D17" s="217"/>
    </row>
    <row r="18" spans="1:4" ht="14.25">
      <c r="A18" s="213"/>
      <c r="B18" s="113" t="s">
        <v>104</v>
      </c>
      <c r="C18" s="217"/>
      <c r="D18" s="217"/>
    </row>
    <row r="19" spans="2:4" ht="14.5">
      <c r="B19" s="111" t="s">
        <v>85</v>
      </c>
      <c r="C19" s="217"/>
      <c r="D19" s="217"/>
    </row>
    <row r="20" spans="2:4" ht="14.5">
      <c r="B20" s="111"/>
      <c r="C20" s="217"/>
      <c r="D20" s="217"/>
    </row>
    <row r="21" spans="1:4" ht="14.25">
      <c r="A21" s="213"/>
      <c r="B21" s="113" t="s">
        <v>105</v>
      </c>
      <c r="C21" s="217"/>
      <c r="D21" s="217"/>
    </row>
    <row r="22" spans="2:4" ht="14.5">
      <c r="B22" s="111" t="s">
        <v>90</v>
      </c>
      <c r="C22" s="217"/>
      <c r="D22" s="217"/>
    </row>
    <row r="23" spans="2:4" ht="14.5">
      <c r="B23" s="111"/>
      <c r="C23" s="217"/>
      <c r="D23" s="217"/>
    </row>
    <row r="24" spans="2:4" ht="15.5">
      <c r="B24" s="108" t="s">
        <v>92</v>
      </c>
      <c r="C24" s="217"/>
      <c r="D24" s="217"/>
    </row>
    <row r="25" spans="2:4" ht="14.25">
      <c r="B25" s="109" t="s">
        <v>100</v>
      </c>
      <c r="C25" s="217"/>
      <c r="D25" s="217"/>
    </row>
    <row r="26" spans="2:4" ht="14.25">
      <c r="B26" s="219" t="s">
        <v>91</v>
      </c>
      <c r="C26" s="217"/>
      <c r="D26" s="217"/>
    </row>
    <row r="27" spans="2:4" ht="14.25">
      <c r="B27" s="217"/>
      <c r="C27" s="217"/>
      <c r="D27" s="217"/>
    </row>
    <row r="28" spans="1:2" ht="14.25">
      <c r="A28" s="214"/>
      <c r="B28" s="68" t="s">
        <v>106</v>
      </c>
    </row>
    <row r="29" ht="14.5">
      <c r="B29" s="69" t="s">
        <v>124</v>
      </c>
    </row>
    <row r="30" ht="14.25">
      <c r="B30" s="70"/>
    </row>
    <row r="31" spans="1:2" ht="14.25">
      <c r="A31" s="214"/>
      <c r="B31" s="71" t="s">
        <v>107</v>
      </c>
    </row>
    <row r="32" ht="14.5">
      <c r="B32" s="69" t="s">
        <v>125</v>
      </c>
    </row>
    <row r="33" ht="14.5">
      <c r="B33" s="69"/>
    </row>
    <row r="34" spans="1:2" ht="14.25">
      <c r="A34" s="214"/>
      <c r="B34" s="71" t="s">
        <v>108</v>
      </c>
    </row>
    <row r="35" ht="14.5">
      <c r="B35" s="69" t="s">
        <v>126</v>
      </c>
    </row>
    <row r="36" ht="14.25">
      <c r="B36" s="70"/>
    </row>
    <row r="37" ht="14.25">
      <c r="B37" s="72"/>
    </row>
    <row r="38" ht="14.25">
      <c r="B38" s="70"/>
    </row>
    <row r="39" ht="14.25">
      <c r="B39" s="70"/>
    </row>
  </sheetData>
  <mergeCells count="2">
    <mergeCell ref="B2:D2"/>
    <mergeCell ref="B3:D3"/>
  </mergeCells>
  <hyperlinks>
    <hyperlink ref="B3" r:id="rId1" display="mailto:energyinfo@mbie.govt.nz"/>
    <hyperlink ref="B28" location="'Table 5 - Production'!A1" display="Table 5 - Production"/>
    <hyperlink ref="B31" location="'Table 6 - Consumption Tonnes'!A1" display="Table 6 - Consumption Tonnes"/>
    <hyperlink ref="B12" location="'Table 1 - Quarterly Tonnes'!A1" display="Table 1 - Quarterly Tonnes"/>
    <hyperlink ref="B15" location="'Table 2 - Annual Tonnes'!A1" display="Table 2 - Annual Tonnes"/>
    <hyperlink ref="B18" location="'Table 3 - Quarterly PJ'!A1" display="Table 3 - Quarterly PJ"/>
    <hyperlink ref="B21" location="'Table 4 - Annual PJ'!A1" display="Table 4 - Annual PJ"/>
    <hyperlink ref="B26" r:id="rId2" display="https://www.mbie.govt.nz/info-services/sectors-industries/energy/energy-data-modelling/publications/energy-in-new-zealand/"/>
    <hyperlink ref="B5" location="Charts!A1" display="Charts"/>
    <hyperlink ref="B34" location="'Table 7 - Consumption TJ'!A1" display="Table 7 - Consumption TJ"/>
    <hyperlink ref="B10" r:id="rId3" display="https://www.mbie.govt.nz/info-services/sectors-industries/energy/energy-data-modelling/publications/new-zealand-energy-quarterly/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D8591-5B84-413D-A756-6777CEFD20EC}">
  <dimension ref="A1:H8"/>
  <sheetViews>
    <sheetView workbookViewId="0" topLeftCell="A1"/>
  </sheetViews>
  <sheetFormatPr defaultColWidth="9.00390625" defaultRowHeight="14.25"/>
  <cols>
    <col min="1" max="1" width="17.125" style="282" customWidth="1"/>
    <col min="2" max="2" width="18.75390625" style="282" customWidth="1"/>
    <col min="3" max="3" width="72.375" style="290" bestFit="1" customWidth="1"/>
    <col min="4" max="16384" width="9.00390625" style="286" customWidth="1"/>
  </cols>
  <sheetData>
    <row r="1" spans="1:8" s="275" customFormat="1" ht="23">
      <c r="A1" s="271" t="s">
        <v>113</v>
      </c>
      <c r="B1" s="271"/>
      <c r="C1" s="272"/>
      <c r="D1" s="273"/>
      <c r="E1" s="273"/>
      <c r="F1" s="274"/>
      <c r="G1" s="274"/>
      <c r="H1" s="274"/>
    </row>
    <row r="2" spans="1:3" s="278" customFormat="1" ht="14">
      <c r="A2" s="276"/>
      <c r="B2" s="276"/>
      <c r="C2" s="277"/>
    </row>
    <row r="3" spans="1:3" s="280" customFormat="1" ht="14.25">
      <c r="A3"/>
      <c r="B3"/>
      <c r="C3" s="279"/>
    </row>
    <row r="4" spans="1:3" s="280" customFormat="1" ht="14.25">
      <c r="A4" s="281"/>
      <c r="B4" s="281"/>
      <c r="C4" s="279"/>
    </row>
    <row r="5" spans="1:3" s="278" customFormat="1" ht="14.25">
      <c r="A5" s="282" t="s">
        <v>114</v>
      </c>
      <c r="B5" s="282"/>
      <c r="C5" s="277"/>
    </row>
    <row r="6" spans="1:3" s="278" customFormat="1" ht="15" thickBot="1">
      <c r="A6" s="282"/>
      <c r="B6" s="282"/>
      <c r="C6" s="277"/>
    </row>
    <row r="7" spans="1:3" ht="15" thickBot="1">
      <c r="A7" s="283" t="s">
        <v>115</v>
      </c>
      <c r="B7" s="284" t="s">
        <v>116</v>
      </c>
      <c r="C7" s="285" t="s">
        <v>117</v>
      </c>
    </row>
    <row r="8" spans="1:3" ht="29">
      <c r="A8" s="287">
        <v>44621</v>
      </c>
      <c r="B8" s="288" t="s">
        <v>118</v>
      </c>
      <c r="C8" s="289" t="s">
        <v>119</v>
      </c>
    </row>
  </sheetData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P1:AN115"/>
  <sheetViews>
    <sheetView zoomScale="85" zoomScaleNormal="85" workbookViewId="0" topLeftCell="A1">
      <selection activeCell="Q1" sqref="Q1"/>
    </sheetView>
  </sheetViews>
  <sheetFormatPr defaultColWidth="9.00390625" defaultRowHeight="14.25"/>
  <cols>
    <col min="14" max="14" width="9.125" style="0" customWidth="1"/>
    <col min="15" max="15" width="6.375" style="0" customWidth="1"/>
    <col min="16" max="16" width="7.00390625" style="0" customWidth="1"/>
    <col min="17" max="18" width="15.625" style="0" customWidth="1"/>
    <col min="19" max="19" width="18.625" style="0" customWidth="1"/>
    <col min="20" max="21" width="15.625" style="0" customWidth="1"/>
    <col min="22" max="40" width="12.625" style="0" bestFit="1" customWidth="1"/>
  </cols>
  <sheetData>
    <row r="1" spans="17:21" ht="15.5">
      <c r="Q1" s="216">
        <v>2022</v>
      </c>
      <c r="R1" s="173" t="s">
        <v>95</v>
      </c>
      <c r="T1" s="128"/>
      <c r="U1" s="146" t="s">
        <v>98</v>
      </c>
    </row>
    <row r="2" spans="19:21" ht="15.75" thickBot="1">
      <c r="S2" s="127"/>
      <c r="T2" s="128"/>
      <c r="U2" s="63"/>
    </row>
    <row r="3" spans="16:21" ht="45">
      <c r="P3" s="129"/>
      <c r="Q3" s="130"/>
      <c r="R3" s="181" t="s">
        <v>96</v>
      </c>
      <c r="S3" s="174" t="str">
        <f>"Coal Consumption by Sector for "&amp;Q1</f>
        <v>Coal Consumption by Sector for 2022</v>
      </c>
      <c r="T3" s="63"/>
      <c r="U3" s="63"/>
    </row>
    <row r="4" spans="16:21" ht="21.75" customHeight="1">
      <c r="P4" s="175" t="s">
        <v>15</v>
      </c>
      <c r="Q4" s="176"/>
      <c r="R4" s="134">
        <f>INDEX('Table 4 - Annual PJ'!$DJ$29:$IV$50,MATCH($P4,'Table 4 - Annual PJ'!$A$29:$A$46,0),MATCH($Q$1,'Table 4 - Annual PJ'!$DJ$9:$IV$9,0))</f>
        <v>0</v>
      </c>
      <c r="S4" s="177">
        <f aca="true" t="shared" si="0" ref="S4:S10">R4/SUM($R$4:$R$10)</f>
        <v>0</v>
      </c>
      <c r="T4" s="63"/>
      <c r="U4" s="63"/>
    </row>
    <row r="5" spans="16:19" ht="21.75" customHeight="1">
      <c r="P5" s="175" t="s">
        <v>1</v>
      </c>
      <c r="Q5" s="176"/>
      <c r="R5" s="134">
        <f>INDEX('Table 4 - Annual PJ'!$DJ$29:$IV$50,MATCH($P5,'Table 4 - Annual PJ'!$A$29:$A$46,0),MATCH($Q$1,'Table 4 - Annual PJ'!$DJ$9:$IV$9,0))</f>
        <v>0.149631752131712</v>
      </c>
      <c r="S5" s="177">
        <f t="shared" si="0"/>
        <v>0.003289934077835387</v>
      </c>
    </row>
    <row r="6" spans="16:19" ht="21.75" customHeight="1">
      <c r="P6" s="175" t="s">
        <v>2</v>
      </c>
      <c r="Q6" s="176"/>
      <c r="R6" s="134">
        <f>INDEX('Table 4 - Annual PJ'!$DJ$29:$IV$50,MATCH($P6,'Table 4 - Annual PJ'!$A$29:$A$46,0),MATCH($Q$1,'Table 4 - Annual PJ'!$DJ$9:$IV$9,0))</f>
        <v>0.532632776872598</v>
      </c>
      <c r="S6" s="177">
        <f t="shared" si="0"/>
        <v>0.011710928319965019</v>
      </c>
    </row>
    <row r="7" spans="16:19" ht="21.75" customHeight="1">
      <c r="P7" s="175" t="s">
        <v>3</v>
      </c>
      <c r="Q7" s="176"/>
      <c r="R7" s="134">
        <f>INDEX('Table 4 - Annual PJ'!$DJ$29:$IV$50,MATCH($P7,'Table 4 - Annual PJ'!$A$29:$A$46,0),MATCH($Q$1,'Table 4 - Annual PJ'!$DJ$9:$IV$9,0))</f>
        <v>1.51449508630497</v>
      </c>
      <c r="S7" s="177">
        <f t="shared" si="0"/>
        <v>0.0332990085604497</v>
      </c>
    </row>
    <row r="8" spans="16:19" ht="21.75" customHeight="1">
      <c r="P8" s="175" t="s">
        <v>14</v>
      </c>
      <c r="Q8" s="176"/>
      <c r="R8" s="134">
        <f>INDEX('Table 4 - Annual PJ'!$DJ$29:$IV$50,MATCH($P8,'Table 4 - Annual PJ'!$A$29:$A$46,0),MATCH($Q$1,'Table 4 - Annual PJ'!$DJ$9:$IV$9,0))</f>
        <v>9.51503018241192</v>
      </c>
      <c r="S8" s="177">
        <f t="shared" si="0"/>
        <v>0.20920574412036774</v>
      </c>
    </row>
    <row r="9" spans="16:19" ht="21.75" customHeight="1">
      <c r="P9" s="175" t="s">
        <v>12</v>
      </c>
      <c r="Q9" s="176"/>
      <c r="R9" s="134">
        <f>INDEX('Table 4 - Annual PJ'!$DJ$29:$IV$50,MATCH($P9,'Table 4 - Annual PJ'!$A$29:$A$46,0),MATCH($Q$1,'Table 4 - Annual PJ'!$DJ$9:$IV$9,0))+INDEX('Table 4 - Annual PJ'!$DJ$29:$IV$50,MATCH("Cogeneration",'Table 4 - Annual PJ'!$A$29:$A$46,0),MATCH($Q$1,'Table 4 - Annual PJ'!$DJ$9:$IV$9,0))</f>
        <v>15.11751701392756</v>
      </c>
      <c r="S9" s="177">
        <f t="shared" si="0"/>
        <v>0.33238690109434255</v>
      </c>
    </row>
    <row r="10" spans="16:19" ht="21.75" customHeight="1" thickBot="1">
      <c r="P10" s="178" t="s">
        <v>8</v>
      </c>
      <c r="Q10" s="179"/>
      <c r="R10" s="135">
        <f>INDEX('Table 4 - Annual PJ'!$DJ$29:$IV$50,MATCH($P10,'Table 4 - Annual PJ'!$A$29:$A$46,0),MATCH($Q$1,'Table 4 - Annual PJ'!$DJ$9:$IV$9,0))</f>
        <v>18.6523802348474</v>
      </c>
      <c r="S10" s="180">
        <f t="shared" si="0"/>
        <v>0.41010748382703954</v>
      </c>
    </row>
    <row r="11" ht="21.75" customHeight="1"/>
    <row r="12" ht="21.75" customHeight="1"/>
    <row r="13" ht="21.75" customHeight="1"/>
    <row r="14" ht="21.75" customHeight="1"/>
    <row r="15" ht="14.5" thickBot="1"/>
    <row r="16" spans="16:40" ht="28.5">
      <c r="P16" s="129"/>
      <c r="Q16" s="136" t="s">
        <v>5</v>
      </c>
      <c r="R16" s="136" t="s">
        <v>5</v>
      </c>
      <c r="S16" s="136" t="s">
        <v>6</v>
      </c>
      <c r="T16" s="136" t="s">
        <v>6</v>
      </c>
      <c r="U16" s="137" t="s">
        <v>7</v>
      </c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</row>
    <row r="17" spans="16:40" ht="14.25">
      <c r="P17" s="132"/>
      <c r="Q17" s="138" t="s">
        <v>26</v>
      </c>
      <c r="R17" s="138" t="s">
        <v>25</v>
      </c>
      <c r="S17" s="138" t="s">
        <v>26</v>
      </c>
      <c r="T17" s="138" t="s">
        <v>25</v>
      </c>
      <c r="U17" s="139" t="s">
        <v>25</v>
      </c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</row>
    <row r="18" spans="16:40" ht="14.25">
      <c r="P18" s="132"/>
      <c r="Q18" s="140" t="str">
        <f>Q17&amp;" "&amp;Q16</f>
        <v>Underground Bituminous</v>
      </c>
      <c r="R18" s="140" t="str">
        <f aca="true" t="shared" si="1" ref="R18:U18">R17&amp;" "&amp;R16</f>
        <v>Opencast Bituminous</v>
      </c>
      <c r="S18" s="140" t="str">
        <f t="shared" si="1"/>
        <v>Underground Sub-bituminous</v>
      </c>
      <c r="T18" s="140" t="str">
        <f t="shared" si="1"/>
        <v>Opencast Sub-bituminous</v>
      </c>
      <c r="U18" s="215" t="str">
        <f t="shared" si="1"/>
        <v>Opencast Lignite</v>
      </c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</row>
    <row r="19" spans="16:40" ht="15">
      <c r="P19" s="122">
        <v>1992</v>
      </c>
      <c r="Q19" s="123">
        <f>INDEX('Table 2 - Annual Tonnes'!$B$9:$IW$30,IF(Q$17="Underground",MATCH(Q$16,'Table 2 - Annual Tonnes'!$A$9:$A$22,0)+1,MATCH(Q$16,'Table 2 - Annual Tonnes'!$A$9:$A$22,0)+2),MATCH($P19,'Table 2 - Annual Tonnes'!$B$9:$IW$9,0))</f>
        <v>109448</v>
      </c>
      <c r="R19" s="123">
        <f>INDEX('Table 2 - Annual Tonnes'!$B$9:$IW$30,IF(R$17="Underground",MATCH(R$16,'Table 2 - Annual Tonnes'!$A$9:$A$22,0)+1,MATCH(R$16,'Table 2 - Annual Tonnes'!$A$9:$A$22,0)+2),MATCH($P19,'Table 2 - Annual Tonnes'!$B$9:$IW$9,0))</f>
        <v>831702</v>
      </c>
      <c r="S19" s="123">
        <f>INDEX('Table 2 - Annual Tonnes'!$B$9:$IW$30,IF(S$17="Underground",MATCH(S$16,'Table 2 - Annual Tonnes'!$A$9:$A$22,0)+1,MATCH(S$16,'Table 2 - Annual Tonnes'!$A$9:$A$22,0)+2),MATCH($P19,'Table 2 - Annual Tonnes'!$B$9:$IW$9,0))</f>
        <v>349777</v>
      </c>
      <c r="T19" s="123">
        <f>INDEX('Table 2 - Annual Tonnes'!$B$9:$IW$30,IF(T$17="Underground",MATCH(T$16,'Table 2 - Annual Tonnes'!$A$9:$A$22,0)+1,MATCH(T$16,'Table 2 - Annual Tonnes'!$A$9:$A$22,0)+2),MATCH($P19,'Table 2 - Annual Tonnes'!$B$9:$IW$9,0))</f>
        <v>1547466</v>
      </c>
      <c r="U19" s="124">
        <f>INDEX('Table 2 - Annual Tonnes'!$B$9:$IW$30,IF(U$17="Underground",MATCH(U$16,'Table 2 - Annual Tonnes'!$A$9:$A$22,0)+1,MATCH(U$16,'Table 2 - Annual Tonnes'!$A$9:$A$22,0)+2),MATCH($P19,'Table 2 - Annual Tonnes'!$B$9:$IW$9,0))</f>
        <v>179666</v>
      </c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</row>
    <row r="20" spans="16:40" ht="15">
      <c r="P20" s="122">
        <v>1993</v>
      </c>
      <c r="Q20" s="123">
        <f>INDEX('Table 2 - Annual Tonnes'!$B$9:$IW$30,IF(Q$17="Underground",MATCH(Q$16,'Table 2 - Annual Tonnes'!$A$9:$A$22,0)+1,MATCH(Q$16,'Table 2 - Annual Tonnes'!$A$9:$A$22,0)+2),MATCH($P20,'Table 2 - Annual Tonnes'!$B$9:$IW$9,0))</f>
        <v>121368</v>
      </c>
      <c r="R20" s="123">
        <f>INDEX('Table 2 - Annual Tonnes'!$B$9:$IW$30,IF(R$17="Underground",MATCH(R$16,'Table 2 - Annual Tonnes'!$A$9:$A$22,0)+1,MATCH(R$16,'Table 2 - Annual Tonnes'!$A$9:$A$22,0)+2),MATCH($P20,'Table 2 - Annual Tonnes'!$B$9:$IW$9,0))</f>
        <v>1099770</v>
      </c>
      <c r="S20" s="123">
        <f>INDEX('Table 2 - Annual Tonnes'!$B$9:$IW$30,IF(S$17="Underground",MATCH(S$16,'Table 2 - Annual Tonnes'!$A$9:$A$22,0)+1,MATCH(S$16,'Table 2 - Annual Tonnes'!$A$9:$A$22,0)+2),MATCH($P20,'Table 2 - Annual Tonnes'!$B$9:$IW$9,0))</f>
        <v>304680</v>
      </c>
      <c r="T20" s="123">
        <f>INDEX('Table 2 - Annual Tonnes'!$B$9:$IW$30,IF(T$17="Underground",MATCH(T$16,'Table 2 - Annual Tonnes'!$A$9:$A$22,0)+1,MATCH(T$16,'Table 2 - Annual Tonnes'!$A$9:$A$22,0)+2),MATCH($P20,'Table 2 - Annual Tonnes'!$B$9:$IW$9,0))</f>
        <v>1627377</v>
      </c>
      <c r="U20" s="124">
        <f>INDEX('Table 2 - Annual Tonnes'!$B$9:$IW$30,IF(U$17="Underground",MATCH(U$16,'Table 2 - Annual Tonnes'!$A$9:$A$22,0)+1,MATCH(U$16,'Table 2 - Annual Tonnes'!$A$9:$A$22,0)+2),MATCH($P20,'Table 2 - Annual Tonnes'!$B$9:$IW$9,0))</f>
        <v>183613</v>
      </c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</row>
    <row r="21" spans="16:21" ht="15">
      <c r="P21" s="122">
        <v>1994</v>
      </c>
      <c r="Q21" s="123">
        <f>INDEX('Table 2 - Annual Tonnes'!$B$9:$IW$30,IF(Q$17="Underground",MATCH(Q$16,'Table 2 - Annual Tonnes'!$A$9:$A$22,0)+1,MATCH(Q$16,'Table 2 - Annual Tonnes'!$A$9:$A$22,0)+2),MATCH($P21,'Table 2 - Annual Tonnes'!$B$9:$IW$9,0))</f>
        <v>162585</v>
      </c>
      <c r="R21" s="123">
        <f>INDEX('Table 2 - Annual Tonnes'!$B$9:$IW$30,IF(R$17="Underground",MATCH(R$16,'Table 2 - Annual Tonnes'!$A$9:$A$22,0)+1,MATCH(R$16,'Table 2 - Annual Tonnes'!$A$9:$A$22,0)+2),MATCH($P21,'Table 2 - Annual Tonnes'!$B$9:$IW$9,0))</f>
        <v>1102782</v>
      </c>
      <c r="S21" s="123">
        <f>INDEX('Table 2 - Annual Tonnes'!$B$9:$IW$30,IF(S$17="Underground",MATCH(S$16,'Table 2 - Annual Tonnes'!$A$9:$A$22,0)+1,MATCH(S$16,'Table 2 - Annual Tonnes'!$A$9:$A$22,0)+2),MATCH($P21,'Table 2 - Annual Tonnes'!$B$9:$IW$9,0))</f>
        <v>373143</v>
      </c>
      <c r="T21" s="123">
        <f>INDEX('Table 2 - Annual Tonnes'!$B$9:$IW$30,IF(T$17="Underground",MATCH(T$16,'Table 2 - Annual Tonnes'!$A$9:$A$22,0)+1,MATCH(T$16,'Table 2 - Annual Tonnes'!$A$9:$A$22,0)+2),MATCH($P21,'Table 2 - Annual Tonnes'!$B$9:$IW$9,0))</f>
        <v>1143184</v>
      </c>
      <c r="U21" s="124">
        <f>INDEX('Table 2 - Annual Tonnes'!$B$9:$IW$30,IF(U$17="Underground",MATCH(U$16,'Table 2 - Annual Tonnes'!$A$9:$A$22,0)+1,MATCH(U$16,'Table 2 - Annual Tonnes'!$A$9:$A$22,0)+2),MATCH($P21,'Table 2 - Annual Tonnes'!$B$9:$IW$9,0))</f>
        <v>251541</v>
      </c>
    </row>
    <row r="22" spans="16:21" ht="15">
      <c r="P22" s="122">
        <v>1995</v>
      </c>
      <c r="Q22" s="123">
        <f>INDEX('Table 2 - Annual Tonnes'!$B$9:$IW$30,IF(Q$17="Underground",MATCH(Q$16,'Table 2 - Annual Tonnes'!$A$9:$A$22,0)+1,MATCH(Q$16,'Table 2 - Annual Tonnes'!$A$9:$A$22,0)+2),MATCH($P22,'Table 2 - Annual Tonnes'!$B$9:$IW$9,0))</f>
        <v>370033</v>
      </c>
      <c r="R22" s="123">
        <f>INDEX('Table 2 - Annual Tonnes'!$B$9:$IW$30,IF(R$17="Underground",MATCH(R$16,'Table 2 - Annual Tonnes'!$A$9:$A$22,0)+1,MATCH(R$16,'Table 2 - Annual Tonnes'!$A$9:$A$22,0)+2),MATCH($P22,'Table 2 - Annual Tonnes'!$B$9:$IW$9,0))</f>
        <v>1331970</v>
      </c>
      <c r="S22" s="123">
        <f>INDEX('Table 2 - Annual Tonnes'!$B$9:$IW$30,IF(S$17="Underground",MATCH(S$16,'Table 2 - Annual Tonnes'!$A$9:$A$22,0)+1,MATCH(S$16,'Table 2 - Annual Tonnes'!$A$9:$A$22,0)+2),MATCH($P22,'Table 2 - Annual Tonnes'!$B$9:$IW$9,0))</f>
        <v>275080</v>
      </c>
      <c r="T22" s="123">
        <f>INDEX('Table 2 - Annual Tonnes'!$B$9:$IW$30,IF(T$17="Underground",MATCH(T$16,'Table 2 - Annual Tonnes'!$A$9:$A$22,0)+1,MATCH(T$16,'Table 2 - Annual Tonnes'!$A$9:$A$22,0)+2),MATCH($P22,'Table 2 - Annual Tonnes'!$B$9:$IW$9,0))</f>
        <v>1356856</v>
      </c>
      <c r="U22" s="124">
        <f>INDEX('Table 2 - Annual Tonnes'!$B$9:$IW$30,IF(U$17="Underground",MATCH(U$16,'Table 2 - Annual Tonnes'!$A$9:$A$22,0)+1,MATCH(U$16,'Table 2 - Annual Tonnes'!$A$9:$A$22,0)+2),MATCH($P22,'Table 2 - Annual Tonnes'!$B$9:$IW$9,0))</f>
        <v>242882</v>
      </c>
    </row>
    <row r="23" spans="16:21" ht="15">
      <c r="P23" s="122">
        <v>1996</v>
      </c>
      <c r="Q23" s="123">
        <f>INDEX('Table 2 - Annual Tonnes'!$B$9:$IW$30,IF(Q$17="Underground",MATCH(Q$16,'Table 2 - Annual Tonnes'!$A$9:$A$22,0)+1,MATCH(Q$16,'Table 2 - Annual Tonnes'!$A$9:$A$22,0)+2),MATCH($P23,'Table 2 - Annual Tonnes'!$B$9:$IW$9,0))</f>
        <v>475252</v>
      </c>
      <c r="R23" s="123">
        <f>INDEX('Table 2 - Annual Tonnes'!$B$9:$IW$30,IF(R$17="Underground",MATCH(R$16,'Table 2 - Annual Tonnes'!$A$9:$A$22,0)+1,MATCH(R$16,'Table 2 - Annual Tonnes'!$A$9:$A$22,0)+2),MATCH($P23,'Table 2 - Annual Tonnes'!$B$9:$IW$9,0))</f>
        <v>1387675</v>
      </c>
      <c r="S23" s="123">
        <f>INDEX('Table 2 - Annual Tonnes'!$B$9:$IW$30,IF(S$17="Underground",MATCH(S$16,'Table 2 - Annual Tonnes'!$A$9:$A$22,0)+1,MATCH(S$16,'Table 2 - Annual Tonnes'!$A$9:$A$22,0)+2),MATCH($P23,'Table 2 - Annual Tonnes'!$B$9:$IW$9,0))</f>
        <v>586543</v>
      </c>
      <c r="T23" s="123">
        <f>INDEX('Table 2 - Annual Tonnes'!$B$9:$IW$30,IF(T$17="Underground",MATCH(T$16,'Table 2 - Annual Tonnes'!$A$9:$A$22,0)+1,MATCH(T$16,'Table 2 - Annual Tonnes'!$A$9:$A$22,0)+2),MATCH($P23,'Table 2 - Annual Tonnes'!$B$9:$IW$9,0))</f>
        <v>884808</v>
      </c>
      <c r="U23" s="124">
        <f>INDEX('Table 2 - Annual Tonnes'!$B$9:$IW$30,IF(U$17="Underground",MATCH(U$16,'Table 2 - Annual Tonnes'!$A$9:$A$22,0)+1,MATCH(U$16,'Table 2 - Annual Tonnes'!$A$9:$A$22,0)+2),MATCH($P23,'Table 2 - Annual Tonnes'!$B$9:$IW$9,0))</f>
        <v>276274</v>
      </c>
    </row>
    <row r="24" spans="16:21" ht="15">
      <c r="P24" s="122">
        <v>1997</v>
      </c>
      <c r="Q24" s="123">
        <f>INDEX('Table 2 - Annual Tonnes'!$B$9:$IW$30,IF(Q$17="Underground",MATCH(Q$16,'Table 2 - Annual Tonnes'!$A$9:$A$22,0)+1,MATCH(Q$16,'Table 2 - Annual Tonnes'!$A$9:$A$22,0)+2),MATCH($P24,'Table 2 - Annual Tonnes'!$B$9:$IW$9,0))</f>
        <v>273304</v>
      </c>
      <c r="R24" s="123">
        <f>INDEX('Table 2 - Annual Tonnes'!$B$9:$IW$30,IF(R$17="Underground",MATCH(R$16,'Table 2 - Annual Tonnes'!$A$9:$A$22,0)+1,MATCH(R$16,'Table 2 - Annual Tonnes'!$A$9:$A$22,0)+2),MATCH($P24,'Table 2 - Annual Tonnes'!$B$9:$IW$9,0))</f>
        <v>1130219</v>
      </c>
      <c r="S24" s="123">
        <f>INDEX('Table 2 - Annual Tonnes'!$B$9:$IW$30,IF(S$17="Underground",MATCH(S$16,'Table 2 - Annual Tonnes'!$A$9:$A$22,0)+1,MATCH(S$16,'Table 2 - Annual Tonnes'!$A$9:$A$22,0)+2),MATCH($P24,'Table 2 - Annual Tonnes'!$B$9:$IW$9,0))</f>
        <v>468234</v>
      </c>
      <c r="T24" s="123">
        <f>INDEX('Table 2 - Annual Tonnes'!$B$9:$IW$30,IF(T$17="Underground",MATCH(T$16,'Table 2 - Annual Tonnes'!$A$9:$A$22,0)+1,MATCH(T$16,'Table 2 - Annual Tonnes'!$A$9:$A$22,0)+2),MATCH($P24,'Table 2 - Annual Tonnes'!$B$9:$IW$9,0))</f>
        <v>1482313.63</v>
      </c>
      <c r="U24" s="124">
        <f>INDEX('Table 2 - Annual Tonnes'!$B$9:$IW$30,IF(U$17="Underground",MATCH(U$16,'Table 2 - Annual Tonnes'!$A$9:$A$22,0)+1,MATCH(U$16,'Table 2 - Annual Tonnes'!$A$9:$A$22,0)+2),MATCH($P24,'Table 2 - Annual Tonnes'!$B$9:$IW$9,0))</f>
        <v>213341.44</v>
      </c>
    </row>
    <row r="25" spans="16:40" ht="15">
      <c r="P25" s="122">
        <v>1998</v>
      </c>
      <c r="Q25" s="123">
        <f>INDEX('Table 2 - Annual Tonnes'!$B$9:$IW$30,IF(Q$17="Underground",MATCH(Q$16,'Table 2 - Annual Tonnes'!$A$9:$A$22,0)+1,MATCH(Q$16,'Table 2 - Annual Tonnes'!$A$9:$A$22,0)+2),MATCH($P25,'Table 2 - Annual Tonnes'!$B$9:$IW$9,0))</f>
        <v>360142</v>
      </c>
      <c r="R25" s="123">
        <f>INDEX('Table 2 - Annual Tonnes'!$B$9:$IW$30,IF(R$17="Underground",MATCH(R$16,'Table 2 - Annual Tonnes'!$A$9:$A$22,0)+1,MATCH(R$16,'Table 2 - Annual Tonnes'!$A$9:$A$22,0)+2),MATCH($P25,'Table 2 - Annual Tonnes'!$B$9:$IW$9,0))</f>
        <v>814808</v>
      </c>
      <c r="S25" s="123">
        <f>INDEX('Table 2 - Annual Tonnes'!$B$9:$IW$30,IF(S$17="Underground",MATCH(S$16,'Table 2 - Annual Tonnes'!$A$9:$A$22,0)+1,MATCH(S$16,'Table 2 - Annual Tonnes'!$A$9:$A$22,0)+2),MATCH($P25,'Table 2 - Annual Tonnes'!$B$9:$IW$9,0))</f>
        <v>503125</v>
      </c>
      <c r="T25" s="123">
        <f>INDEX('Table 2 - Annual Tonnes'!$B$9:$IW$30,IF(T$17="Underground",MATCH(T$16,'Table 2 - Annual Tonnes'!$A$9:$A$22,0)+1,MATCH(T$16,'Table 2 - Annual Tonnes'!$A$9:$A$22,0)+2),MATCH($P25,'Table 2 - Annual Tonnes'!$B$9:$IW$9,0))</f>
        <v>1241500</v>
      </c>
      <c r="U25" s="124">
        <f>INDEX('Table 2 - Annual Tonnes'!$B$9:$IW$30,IF(U$17="Underground",MATCH(U$16,'Table 2 - Annual Tonnes'!$A$9:$A$22,0)+1,MATCH(U$16,'Table 2 - Annual Tonnes'!$A$9:$A$22,0)+2),MATCH($P25,'Table 2 - Annual Tonnes'!$B$9:$IW$9,0))</f>
        <v>206795</v>
      </c>
      <c r="AM25" s="119"/>
      <c r="AN25" s="120"/>
    </row>
    <row r="26" spans="16:40" ht="15">
      <c r="P26" s="122">
        <v>1999</v>
      </c>
      <c r="Q26" s="123">
        <f>INDEX('Table 2 - Annual Tonnes'!$B$9:$IW$30,IF(Q$17="Underground",MATCH(Q$16,'Table 2 - Annual Tonnes'!$A$9:$A$22,0)+1,MATCH(Q$16,'Table 2 - Annual Tonnes'!$A$9:$A$22,0)+2),MATCH($P26,'Table 2 - Annual Tonnes'!$B$9:$IW$9,0))</f>
        <v>443054</v>
      </c>
      <c r="R26" s="123">
        <f>INDEX('Table 2 - Annual Tonnes'!$B$9:$IW$30,IF(R$17="Underground",MATCH(R$16,'Table 2 - Annual Tonnes'!$A$9:$A$22,0)+1,MATCH(R$16,'Table 2 - Annual Tonnes'!$A$9:$A$22,0)+2),MATCH($P26,'Table 2 - Annual Tonnes'!$B$9:$IW$9,0))</f>
        <v>1184154</v>
      </c>
      <c r="S26" s="123">
        <f>INDEX('Table 2 - Annual Tonnes'!$B$9:$IW$30,IF(S$17="Underground",MATCH(S$16,'Table 2 - Annual Tonnes'!$A$9:$A$22,0)+1,MATCH(S$16,'Table 2 - Annual Tonnes'!$A$9:$A$22,0)+2),MATCH($P26,'Table 2 - Annual Tonnes'!$B$9:$IW$9,0))</f>
        <v>494443</v>
      </c>
      <c r="T26" s="123">
        <f>INDEX('Table 2 - Annual Tonnes'!$B$9:$IW$30,IF(T$17="Underground",MATCH(T$16,'Table 2 - Annual Tonnes'!$A$9:$A$22,0)+1,MATCH(T$16,'Table 2 - Annual Tonnes'!$A$9:$A$22,0)+2),MATCH($P26,'Table 2 - Annual Tonnes'!$B$9:$IW$9,0))</f>
        <v>1172162</v>
      </c>
      <c r="U26" s="124">
        <f>INDEX('Table 2 - Annual Tonnes'!$B$9:$IW$30,IF(U$17="Underground",MATCH(U$16,'Table 2 - Annual Tonnes'!$A$9:$A$22,0)+1,MATCH(U$16,'Table 2 - Annual Tonnes'!$A$9:$A$22,0)+2),MATCH($P26,'Table 2 - Annual Tonnes'!$B$9:$IW$9,0))</f>
        <v>211917</v>
      </c>
      <c r="AM26" s="119"/>
      <c r="AN26" s="120"/>
    </row>
    <row r="27" spans="16:40" ht="15">
      <c r="P27" s="122">
        <v>2000</v>
      </c>
      <c r="Q27" s="123">
        <f>INDEX('Table 2 - Annual Tonnes'!$B$9:$IW$30,IF(Q$17="Underground",MATCH(Q$16,'Table 2 - Annual Tonnes'!$A$9:$A$22,0)+1,MATCH(Q$16,'Table 2 - Annual Tonnes'!$A$9:$A$22,0)+2),MATCH($P27,'Table 2 - Annual Tonnes'!$B$9:$IW$9,0))</f>
        <v>421224</v>
      </c>
      <c r="R27" s="123">
        <f>INDEX('Table 2 - Annual Tonnes'!$B$9:$IW$30,IF(R$17="Underground",MATCH(R$16,'Table 2 - Annual Tonnes'!$A$9:$A$22,0)+1,MATCH(R$16,'Table 2 - Annual Tonnes'!$A$9:$A$22,0)+2),MATCH($P27,'Table 2 - Annual Tonnes'!$B$9:$IW$9,0))</f>
        <v>1273992</v>
      </c>
      <c r="S27" s="123">
        <f>INDEX('Table 2 - Annual Tonnes'!$B$9:$IW$30,IF(S$17="Underground",MATCH(S$16,'Table 2 - Annual Tonnes'!$A$9:$A$22,0)+1,MATCH(S$16,'Table 2 - Annual Tonnes'!$A$9:$A$22,0)+2),MATCH($P27,'Table 2 - Annual Tonnes'!$B$9:$IW$9,0))</f>
        <v>494703</v>
      </c>
      <c r="T27" s="123">
        <f>INDEX('Table 2 - Annual Tonnes'!$B$9:$IW$30,IF(T$17="Underground",MATCH(T$16,'Table 2 - Annual Tonnes'!$A$9:$A$22,0)+1,MATCH(T$16,'Table 2 - Annual Tonnes'!$A$9:$A$22,0)+2),MATCH($P27,'Table 2 - Annual Tonnes'!$B$9:$IW$9,0))</f>
        <v>1054882</v>
      </c>
      <c r="U27" s="124">
        <f>INDEX('Table 2 - Annual Tonnes'!$B$9:$IW$30,IF(U$17="Underground",MATCH(U$16,'Table 2 - Annual Tonnes'!$A$9:$A$22,0)+1,MATCH(U$16,'Table 2 - Annual Tonnes'!$A$9:$A$22,0)+2),MATCH($P27,'Table 2 - Annual Tonnes'!$B$9:$IW$9,0))</f>
        <v>212616</v>
      </c>
      <c r="AM27" s="119"/>
      <c r="AN27" s="120"/>
    </row>
    <row r="28" spans="16:40" ht="15">
      <c r="P28" s="122">
        <v>2001</v>
      </c>
      <c r="Q28" s="123">
        <f>INDEX('Table 2 - Annual Tonnes'!$B$9:$IW$30,IF(Q$17="Underground",MATCH(Q$16,'Table 2 - Annual Tonnes'!$A$9:$A$22,0)+1,MATCH(Q$16,'Table 2 - Annual Tonnes'!$A$9:$A$22,0)+2),MATCH($P28,'Table 2 - Annual Tonnes'!$B$9:$IW$9,0))</f>
        <v>414385</v>
      </c>
      <c r="R28" s="123">
        <f>INDEX('Table 2 - Annual Tonnes'!$B$9:$IW$30,IF(R$17="Underground",MATCH(R$16,'Table 2 - Annual Tonnes'!$A$9:$A$22,0)+1,MATCH(R$16,'Table 2 - Annual Tonnes'!$A$9:$A$22,0)+2),MATCH($P28,'Table 2 - Annual Tonnes'!$B$9:$IW$9,0))</f>
        <v>1482386</v>
      </c>
      <c r="S28" s="123">
        <f>INDEX('Table 2 - Annual Tonnes'!$B$9:$IW$30,IF(S$17="Underground",MATCH(S$16,'Table 2 - Annual Tonnes'!$A$9:$A$22,0)+1,MATCH(S$16,'Table 2 - Annual Tonnes'!$A$9:$A$22,0)+2),MATCH($P28,'Table 2 - Annual Tonnes'!$B$9:$IW$9,0))</f>
        <v>500886</v>
      </c>
      <c r="T28" s="123">
        <f>INDEX('Table 2 - Annual Tonnes'!$B$9:$IW$30,IF(T$17="Underground",MATCH(T$16,'Table 2 - Annual Tonnes'!$A$9:$A$22,0)+1,MATCH(T$16,'Table 2 - Annual Tonnes'!$A$9:$A$22,0)+2),MATCH($P28,'Table 2 - Annual Tonnes'!$B$9:$IW$9,0))</f>
        <v>1310795</v>
      </c>
      <c r="U28" s="124">
        <f>INDEX('Table 2 - Annual Tonnes'!$B$9:$IW$30,IF(U$17="Underground",MATCH(U$16,'Table 2 - Annual Tonnes'!$A$9:$A$22,0)+1,MATCH(U$16,'Table 2 - Annual Tonnes'!$A$9:$A$22,0)+2),MATCH($P28,'Table 2 - Annual Tonnes'!$B$9:$IW$9,0))</f>
        <v>202944</v>
      </c>
      <c r="AM28" s="119"/>
      <c r="AN28" s="120"/>
    </row>
    <row r="29" spans="16:40" ht="15">
      <c r="P29" s="122">
        <v>2002</v>
      </c>
      <c r="Q29" s="123">
        <f>INDEX('Table 2 - Annual Tonnes'!$B$9:$IW$30,IF(Q$17="Underground",MATCH(Q$16,'Table 2 - Annual Tonnes'!$A$9:$A$22,0)+1,MATCH(Q$16,'Table 2 - Annual Tonnes'!$A$9:$A$22,0)+2),MATCH($P29,'Table 2 - Annual Tonnes'!$B$9:$IW$9,0))</f>
        <v>320000</v>
      </c>
      <c r="R29" s="123">
        <f>INDEX('Table 2 - Annual Tonnes'!$B$9:$IW$30,IF(R$17="Underground",MATCH(R$16,'Table 2 - Annual Tonnes'!$A$9:$A$22,0)+1,MATCH(R$16,'Table 2 - Annual Tonnes'!$A$9:$A$22,0)+2),MATCH($P29,'Table 2 - Annual Tonnes'!$B$9:$IW$9,0))</f>
        <v>1948906</v>
      </c>
      <c r="S29" s="123">
        <f>INDEX('Table 2 - Annual Tonnes'!$B$9:$IW$30,IF(S$17="Underground",MATCH(S$16,'Table 2 - Annual Tonnes'!$A$9:$A$22,0)+1,MATCH(S$16,'Table 2 - Annual Tonnes'!$A$9:$A$22,0)+2),MATCH($P29,'Table 2 - Annual Tonnes'!$B$9:$IW$9,0))</f>
        <v>584981</v>
      </c>
      <c r="T29" s="123">
        <f>INDEX('Table 2 - Annual Tonnes'!$B$9:$IW$30,IF(T$17="Underground",MATCH(T$16,'Table 2 - Annual Tonnes'!$A$9:$A$22,0)+1,MATCH(T$16,'Table 2 - Annual Tonnes'!$A$9:$A$22,0)+2),MATCH($P29,'Table 2 - Annual Tonnes'!$B$9:$IW$9,0))</f>
        <v>1386813</v>
      </c>
      <c r="U29" s="124">
        <f>INDEX('Table 2 - Annual Tonnes'!$B$9:$IW$30,IF(U$17="Underground",MATCH(U$16,'Table 2 - Annual Tonnes'!$A$9:$A$22,0)+1,MATCH(U$16,'Table 2 - Annual Tonnes'!$A$9:$A$22,0)+2),MATCH($P29,'Table 2 - Annual Tonnes'!$B$9:$IW$9,0))</f>
        <v>218239</v>
      </c>
      <c r="AM29" s="119"/>
      <c r="AN29" s="120"/>
    </row>
    <row r="30" spans="16:40" ht="15">
      <c r="P30" s="122">
        <v>2003</v>
      </c>
      <c r="Q30" s="123">
        <f>INDEX('Table 2 - Annual Tonnes'!$B$9:$IW$30,IF(Q$17="Underground",MATCH(Q$16,'Table 2 - Annual Tonnes'!$A$9:$A$22,0)+1,MATCH(Q$16,'Table 2 - Annual Tonnes'!$A$9:$A$22,0)+2),MATCH($P30,'Table 2 - Annual Tonnes'!$B$9:$IW$9,0))</f>
        <v>222000</v>
      </c>
      <c r="R30" s="123">
        <f>INDEX('Table 2 - Annual Tonnes'!$B$9:$IW$30,IF(R$17="Underground",MATCH(R$16,'Table 2 - Annual Tonnes'!$A$9:$A$22,0)+1,MATCH(R$16,'Table 2 - Annual Tonnes'!$A$9:$A$22,0)+2),MATCH($P30,'Table 2 - Annual Tonnes'!$B$9:$IW$9,0))</f>
        <v>2129000</v>
      </c>
      <c r="S30" s="123">
        <f>INDEX('Table 2 - Annual Tonnes'!$B$9:$IW$30,IF(S$17="Underground",MATCH(S$16,'Table 2 - Annual Tonnes'!$A$9:$A$22,0)+1,MATCH(S$16,'Table 2 - Annual Tonnes'!$A$9:$A$22,0)+2),MATCH($P30,'Table 2 - Annual Tonnes'!$B$9:$IW$9,0))</f>
        <v>591201</v>
      </c>
      <c r="T30" s="123">
        <f>INDEX('Table 2 - Annual Tonnes'!$B$9:$IW$30,IF(T$17="Underground",MATCH(T$16,'Table 2 - Annual Tonnes'!$A$9:$A$22,0)+1,MATCH(T$16,'Table 2 - Annual Tonnes'!$A$9:$A$22,0)+2),MATCH($P30,'Table 2 - Annual Tonnes'!$B$9:$IW$9,0))</f>
        <v>1985354</v>
      </c>
      <c r="U30" s="124">
        <f>INDEX('Table 2 - Annual Tonnes'!$B$9:$IW$30,IF(U$17="Underground",MATCH(U$16,'Table 2 - Annual Tonnes'!$A$9:$A$22,0)+1,MATCH(U$16,'Table 2 - Annual Tonnes'!$A$9:$A$22,0)+2),MATCH($P30,'Table 2 - Annual Tonnes'!$B$9:$IW$9,0))</f>
        <v>252336</v>
      </c>
      <c r="AM30" s="119"/>
      <c r="AN30" s="120"/>
    </row>
    <row r="31" spans="16:40" ht="15">
      <c r="P31" s="122">
        <v>2004</v>
      </c>
      <c r="Q31" s="123">
        <f>INDEX('Table 2 - Annual Tonnes'!$B$9:$IW$30,IF(Q$17="Underground",MATCH(Q$16,'Table 2 - Annual Tonnes'!$A$9:$A$22,0)+1,MATCH(Q$16,'Table 2 - Annual Tonnes'!$A$9:$A$22,0)+2),MATCH($P31,'Table 2 - Annual Tonnes'!$B$9:$IW$9,0))</f>
        <v>255302</v>
      </c>
      <c r="R31" s="123">
        <f>INDEX('Table 2 - Annual Tonnes'!$B$9:$IW$30,IF(R$17="Underground",MATCH(R$16,'Table 2 - Annual Tonnes'!$A$9:$A$22,0)+1,MATCH(R$16,'Table 2 - Annual Tonnes'!$A$9:$A$22,0)+2),MATCH($P31,'Table 2 - Annual Tonnes'!$B$9:$IW$9,0))</f>
        <v>2271311</v>
      </c>
      <c r="S31" s="123">
        <f>INDEX('Table 2 - Annual Tonnes'!$B$9:$IW$30,IF(S$17="Underground",MATCH(S$16,'Table 2 - Annual Tonnes'!$A$9:$A$22,0)+1,MATCH(S$16,'Table 2 - Annual Tonnes'!$A$9:$A$22,0)+2),MATCH($P31,'Table 2 - Annual Tonnes'!$B$9:$IW$9,0))</f>
        <v>471528</v>
      </c>
      <c r="T31" s="123">
        <f>INDEX('Table 2 - Annual Tonnes'!$B$9:$IW$30,IF(T$17="Underground",MATCH(T$16,'Table 2 - Annual Tonnes'!$A$9:$A$22,0)+1,MATCH(T$16,'Table 2 - Annual Tonnes'!$A$9:$A$22,0)+2),MATCH($P31,'Table 2 - Annual Tonnes'!$B$9:$IW$9,0))</f>
        <v>1917825</v>
      </c>
      <c r="U31" s="124">
        <f>INDEX('Table 2 - Annual Tonnes'!$B$9:$IW$30,IF(U$17="Underground",MATCH(U$16,'Table 2 - Annual Tonnes'!$A$9:$A$22,0)+1,MATCH(U$16,'Table 2 - Annual Tonnes'!$A$9:$A$22,0)+2),MATCH($P31,'Table 2 - Annual Tonnes'!$B$9:$IW$9,0))</f>
        <v>239428</v>
      </c>
      <c r="AM31" s="119"/>
      <c r="AN31" s="120"/>
    </row>
    <row r="32" spans="16:40" ht="15">
      <c r="P32" s="122">
        <v>2005</v>
      </c>
      <c r="Q32" s="123">
        <f>INDEX('Table 2 - Annual Tonnes'!$B$9:$IW$30,IF(Q$17="Underground",MATCH(Q$16,'Table 2 - Annual Tonnes'!$A$9:$A$22,0)+1,MATCH(Q$16,'Table 2 - Annual Tonnes'!$A$9:$A$22,0)+2),MATCH($P32,'Table 2 - Annual Tonnes'!$B$9:$IW$9,0))</f>
        <v>345015</v>
      </c>
      <c r="R32" s="123">
        <f>INDEX('Table 2 - Annual Tonnes'!$B$9:$IW$30,IF(R$17="Underground",MATCH(R$16,'Table 2 - Annual Tonnes'!$A$9:$A$22,0)+1,MATCH(R$16,'Table 2 - Annual Tonnes'!$A$9:$A$22,0)+2),MATCH($P32,'Table 2 - Annual Tonnes'!$B$9:$IW$9,0))</f>
        <v>2198389</v>
      </c>
      <c r="S32" s="123">
        <f>INDEX('Table 2 - Annual Tonnes'!$B$9:$IW$30,IF(S$17="Underground",MATCH(S$16,'Table 2 - Annual Tonnes'!$A$9:$A$22,0)+1,MATCH(S$16,'Table 2 - Annual Tonnes'!$A$9:$A$22,0)+2),MATCH($P32,'Table 2 - Annual Tonnes'!$B$9:$IW$9,0))</f>
        <v>409420</v>
      </c>
      <c r="T32" s="123">
        <f>INDEX('Table 2 - Annual Tonnes'!$B$9:$IW$30,IF(T$17="Underground",MATCH(T$16,'Table 2 - Annual Tonnes'!$A$9:$A$22,0)+1,MATCH(T$16,'Table 2 - Annual Tonnes'!$A$9:$A$22,0)+2),MATCH($P32,'Table 2 - Annual Tonnes'!$B$9:$IW$9,0))</f>
        <v>2067892</v>
      </c>
      <c r="U32" s="124">
        <f>INDEX('Table 2 - Annual Tonnes'!$B$9:$IW$30,IF(U$17="Underground",MATCH(U$16,'Table 2 - Annual Tonnes'!$A$9:$A$22,0)+1,MATCH(U$16,'Table 2 - Annual Tonnes'!$A$9:$A$22,0)+2),MATCH($P32,'Table 2 - Annual Tonnes'!$B$9:$IW$9,0))</f>
        <v>246445</v>
      </c>
      <c r="AM32" s="119"/>
      <c r="AN32" s="120"/>
    </row>
    <row r="33" spans="16:40" ht="15">
      <c r="P33" s="122">
        <v>2006</v>
      </c>
      <c r="Q33" s="123">
        <f>INDEX('Table 2 - Annual Tonnes'!$B$9:$IW$30,IF(Q$17="Underground",MATCH(Q$16,'Table 2 - Annual Tonnes'!$A$9:$A$22,0)+1,MATCH(Q$16,'Table 2 - Annual Tonnes'!$A$9:$A$22,0)+2),MATCH($P33,'Table 2 - Annual Tonnes'!$B$9:$IW$9,0))</f>
        <v>500779</v>
      </c>
      <c r="R33" s="123">
        <f>INDEX('Table 2 - Annual Tonnes'!$B$9:$IW$30,IF(R$17="Underground",MATCH(R$16,'Table 2 - Annual Tonnes'!$A$9:$A$22,0)+1,MATCH(R$16,'Table 2 - Annual Tonnes'!$A$9:$A$22,0)+2),MATCH($P33,'Table 2 - Annual Tonnes'!$B$9:$IW$9,0))</f>
        <v>2267870</v>
      </c>
      <c r="S33" s="123">
        <f>INDEX('Table 2 - Annual Tonnes'!$B$9:$IW$30,IF(S$17="Underground",MATCH(S$16,'Table 2 - Annual Tonnes'!$A$9:$A$22,0)+1,MATCH(S$16,'Table 2 - Annual Tonnes'!$A$9:$A$22,0)+2),MATCH($P33,'Table 2 - Annual Tonnes'!$B$9:$IW$9,0))</f>
        <v>506472</v>
      </c>
      <c r="T33" s="123">
        <f>INDEX('Table 2 - Annual Tonnes'!$B$9:$IW$30,IF(T$17="Underground",MATCH(T$16,'Table 2 - Annual Tonnes'!$A$9:$A$22,0)+1,MATCH(T$16,'Table 2 - Annual Tonnes'!$A$9:$A$22,0)+2),MATCH($P33,'Table 2 - Annual Tonnes'!$B$9:$IW$9,0))</f>
        <v>2147044</v>
      </c>
      <c r="U33" s="124">
        <f>INDEX('Table 2 - Annual Tonnes'!$B$9:$IW$30,IF(U$17="Underground",MATCH(U$16,'Table 2 - Annual Tonnes'!$A$9:$A$22,0)+1,MATCH(U$16,'Table 2 - Annual Tonnes'!$A$9:$A$22,0)+2),MATCH($P33,'Table 2 - Annual Tonnes'!$B$9:$IW$9,0))</f>
        <v>251366</v>
      </c>
      <c r="AM33" s="119"/>
      <c r="AN33" s="120"/>
    </row>
    <row r="34" spans="16:21" ht="15">
      <c r="P34" s="122">
        <v>2007</v>
      </c>
      <c r="Q34" s="123">
        <f>INDEX('Table 2 - Annual Tonnes'!$B$9:$IW$30,IF(Q$17="Underground",MATCH(Q$16,'Table 2 - Annual Tonnes'!$A$9:$A$22,0)+1,MATCH(Q$16,'Table 2 - Annual Tonnes'!$A$9:$A$22,0)+2),MATCH($P34,'Table 2 - Annual Tonnes'!$B$9:$IW$9,0))</f>
        <v>166247</v>
      </c>
      <c r="R34" s="123">
        <f>INDEX('Table 2 - Annual Tonnes'!$B$9:$IW$30,IF(R$17="Underground",MATCH(R$16,'Table 2 - Annual Tonnes'!$A$9:$A$22,0)+1,MATCH(R$16,'Table 2 - Annual Tonnes'!$A$9:$A$22,0)+2),MATCH($P34,'Table 2 - Annual Tonnes'!$B$9:$IW$9,0))</f>
        <v>1852554</v>
      </c>
      <c r="S34" s="123">
        <f>INDEX('Table 2 - Annual Tonnes'!$B$9:$IW$30,IF(S$17="Underground",MATCH(S$16,'Table 2 - Annual Tonnes'!$A$9:$A$22,0)+1,MATCH(S$16,'Table 2 - Annual Tonnes'!$A$9:$A$22,0)+2),MATCH($P34,'Table 2 - Annual Tonnes'!$B$9:$IW$9,0))</f>
        <v>453471</v>
      </c>
      <c r="T34" s="123">
        <f>INDEX('Table 2 - Annual Tonnes'!$B$9:$IW$30,IF(T$17="Underground",MATCH(T$16,'Table 2 - Annual Tonnes'!$A$9:$A$22,0)+1,MATCH(T$16,'Table 2 - Annual Tonnes'!$A$9:$A$22,0)+2),MATCH($P34,'Table 2 - Annual Tonnes'!$B$9:$IW$9,0))</f>
        <v>2102359</v>
      </c>
      <c r="U34" s="124">
        <f>INDEX('Table 2 - Annual Tonnes'!$B$9:$IW$30,IF(U$17="Underground",MATCH(U$16,'Table 2 - Annual Tonnes'!$A$9:$A$22,0)+1,MATCH(U$16,'Table 2 - Annual Tonnes'!$A$9:$A$22,0)+2),MATCH($P34,'Table 2 - Annual Tonnes'!$B$9:$IW$9,0))</f>
        <v>260148</v>
      </c>
    </row>
    <row r="35" spans="16:21" ht="15">
      <c r="P35" s="122">
        <v>2008</v>
      </c>
      <c r="Q35" s="123">
        <f>INDEX('Table 2 - Annual Tonnes'!$B$9:$IW$30,IF(Q$17="Underground",MATCH(Q$16,'Table 2 - Annual Tonnes'!$A$9:$A$22,0)+1,MATCH(Q$16,'Table 2 - Annual Tonnes'!$A$9:$A$22,0)+2),MATCH($P35,'Table 2 - Annual Tonnes'!$B$9:$IW$9,0))</f>
        <v>480662</v>
      </c>
      <c r="R35" s="123">
        <f>INDEX('Table 2 - Annual Tonnes'!$B$9:$IW$30,IF(R$17="Underground",MATCH(R$16,'Table 2 - Annual Tonnes'!$A$9:$A$22,0)+1,MATCH(R$16,'Table 2 - Annual Tonnes'!$A$9:$A$22,0)+2),MATCH($P35,'Table 2 - Annual Tonnes'!$B$9:$IW$9,0))</f>
        <v>1912683</v>
      </c>
      <c r="S35" s="123">
        <f>INDEX('Table 2 - Annual Tonnes'!$B$9:$IW$30,IF(S$17="Underground",MATCH(S$16,'Table 2 - Annual Tonnes'!$A$9:$A$22,0)+1,MATCH(S$16,'Table 2 - Annual Tonnes'!$A$9:$A$22,0)+2),MATCH($P35,'Table 2 - Annual Tonnes'!$B$9:$IW$9,0))</f>
        <v>286802</v>
      </c>
      <c r="T35" s="123">
        <f>INDEX('Table 2 - Annual Tonnes'!$B$9:$IW$30,IF(T$17="Underground",MATCH(T$16,'Table 2 - Annual Tonnes'!$A$9:$A$22,0)+1,MATCH(T$16,'Table 2 - Annual Tonnes'!$A$9:$A$22,0)+2),MATCH($P35,'Table 2 - Annual Tonnes'!$B$9:$IW$9,0))</f>
        <v>1897968</v>
      </c>
      <c r="U35" s="124">
        <f>INDEX('Table 2 - Annual Tonnes'!$B$9:$IW$30,IF(U$17="Underground",MATCH(U$16,'Table 2 - Annual Tonnes'!$A$9:$A$22,0)+1,MATCH(U$16,'Table 2 - Annual Tonnes'!$A$9:$A$22,0)+2),MATCH($P35,'Table 2 - Annual Tonnes'!$B$9:$IW$9,0))</f>
        <v>253492</v>
      </c>
    </row>
    <row r="36" spans="16:21" ht="15">
      <c r="P36" s="122">
        <v>2009</v>
      </c>
      <c r="Q36" s="123">
        <f>INDEX('Table 2 - Annual Tonnes'!$B$9:$IW$30,IF(Q$17="Underground",MATCH(Q$16,'Table 2 - Annual Tonnes'!$A$9:$A$22,0)+1,MATCH(Q$16,'Table 2 - Annual Tonnes'!$A$9:$A$22,0)+2),MATCH($P36,'Table 2 - Annual Tonnes'!$B$9:$IW$9,0))</f>
        <v>600481</v>
      </c>
      <c r="R36" s="123">
        <f>INDEX('Table 2 - Annual Tonnes'!$B$9:$IW$30,IF(R$17="Underground",MATCH(R$16,'Table 2 - Annual Tonnes'!$A$9:$A$22,0)+1,MATCH(R$16,'Table 2 - Annual Tonnes'!$A$9:$A$22,0)+2),MATCH($P36,'Table 2 - Annual Tonnes'!$B$9:$IW$9,0))</f>
        <v>1485005.09</v>
      </c>
      <c r="S36" s="123">
        <f>INDEX('Table 2 - Annual Tonnes'!$B$9:$IW$30,IF(S$17="Underground",MATCH(S$16,'Table 2 - Annual Tonnes'!$A$9:$A$22,0)+1,MATCH(S$16,'Table 2 - Annual Tonnes'!$A$9:$A$22,0)+2),MATCH($P36,'Table 2 - Annual Tonnes'!$B$9:$IW$9,0))</f>
        <v>397223</v>
      </c>
      <c r="T36" s="123">
        <f>INDEX('Table 2 - Annual Tonnes'!$B$9:$IW$30,IF(T$17="Underground",MATCH(T$16,'Table 2 - Annual Tonnes'!$A$9:$A$22,0)+1,MATCH(T$16,'Table 2 - Annual Tonnes'!$A$9:$A$22,0)+2),MATCH($P36,'Table 2 - Annual Tonnes'!$B$9:$IW$9,0))</f>
        <v>1770812.557</v>
      </c>
      <c r="U36" s="124">
        <f>INDEX('Table 2 - Annual Tonnes'!$B$9:$IW$30,IF(U$17="Underground",MATCH(U$16,'Table 2 - Annual Tonnes'!$A$9:$A$22,0)+1,MATCH(U$16,'Table 2 - Annual Tonnes'!$A$9:$A$22,0)+2),MATCH($P36,'Table 2 - Annual Tonnes'!$B$9:$IW$9,0))</f>
        <v>259704.12</v>
      </c>
    </row>
    <row r="37" spans="16:21" ht="15">
      <c r="P37" s="122">
        <v>2010</v>
      </c>
      <c r="Q37" s="123">
        <f>INDEX('Table 2 - Annual Tonnes'!$B$9:$IW$30,IF(Q$17="Underground",MATCH(Q$16,'Table 2 - Annual Tonnes'!$A$9:$A$22,0)+1,MATCH(Q$16,'Table 2 - Annual Tonnes'!$A$9:$A$22,0)+2),MATCH($P37,'Table 2 - Annual Tonnes'!$B$9:$IW$9,0))</f>
        <v>797189</v>
      </c>
      <c r="R37" s="123">
        <f>INDEX('Table 2 - Annual Tonnes'!$B$9:$IW$30,IF(R$17="Underground",MATCH(R$16,'Table 2 - Annual Tonnes'!$A$9:$A$22,0)+1,MATCH(R$16,'Table 2 - Annual Tonnes'!$A$9:$A$22,0)+2),MATCH($P37,'Table 2 - Annual Tonnes'!$B$9:$IW$9,0))</f>
        <v>1811578.41</v>
      </c>
      <c r="S37" s="123">
        <f>INDEX('Table 2 - Annual Tonnes'!$B$9:$IW$30,IF(S$17="Underground",MATCH(S$16,'Table 2 - Annual Tonnes'!$A$9:$A$22,0)+1,MATCH(S$16,'Table 2 - Annual Tonnes'!$A$9:$A$22,0)+2),MATCH($P37,'Table 2 - Annual Tonnes'!$B$9:$IW$9,0))</f>
        <v>394610</v>
      </c>
      <c r="T37" s="123">
        <f>INDEX('Table 2 - Annual Tonnes'!$B$9:$IW$30,IF(T$17="Underground",MATCH(T$16,'Table 2 - Annual Tonnes'!$A$9:$A$22,0)+1,MATCH(T$16,'Table 2 - Annual Tonnes'!$A$9:$A$22,0)+2),MATCH($P37,'Table 2 - Annual Tonnes'!$B$9:$IW$9,0))</f>
        <v>2043597.75</v>
      </c>
      <c r="U37" s="124">
        <f>INDEX('Table 2 - Annual Tonnes'!$B$9:$IW$30,IF(U$17="Underground",MATCH(U$16,'Table 2 - Annual Tonnes'!$A$9:$A$22,0)+1,MATCH(U$16,'Table 2 - Annual Tonnes'!$A$9:$A$22,0)+2),MATCH($P37,'Table 2 - Annual Tonnes'!$B$9:$IW$9,0))</f>
        <v>294934</v>
      </c>
    </row>
    <row r="38" spans="16:21" ht="15">
      <c r="P38" s="122">
        <v>2011</v>
      </c>
      <c r="Q38" s="123">
        <f>INDEX('Table 2 - Annual Tonnes'!$B$9:$IW$30,IF(Q$17="Underground",MATCH(Q$16,'Table 2 - Annual Tonnes'!$A$9:$A$22,0)+1,MATCH(Q$16,'Table 2 - Annual Tonnes'!$A$9:$A$22,0)+2),MATCH($P38,'Table 2 - Annual Tonnes'!$B$9:$IW$9,0))</f>
        <v>444874</v>
      </c>
      <c r="R38" s="123">
        <f>INDEX('Table 2 - Annual Tonnes'!$B$9:$IW$30,IF(R$17="Underground",MATCH(R$16,'Table 2 - Annual Tonnes'!$A$9:$A$22,0)+1,MATCH(R$16,'Table 2 - Annual Tonnes'!$A$9:$A$22,0)+2),MATCH($P38,'Table 2 - Annual Tonnes'!$B$9:$IW$9,0))</f>
        <v>1899150</v>
      </c>
      <c r="S38" s="123">
        <f>INDEX('Table 2 - Annual Tonnes'!$B$9:$IW$30,IF(S$17="Underground",MATCH(S$16,'Table 2 - Annual Tonnes'!$A$9:$A$22,0)+1,MATCH(S$16,'Table 2 - Annual Tonnes'!$A$9:$A$22,0)+2),MATCH($P38,'Table 2 - Annual Tonnes'!$B$9:$IW$9,0))</f>
        <v>345289</v>
      </c>
      <c r="T38" s="123">
        <f>INDEX('Table 2 - Annual Tonnes'!$B$9:$IW$30,IF(T$17="Underground",MATCH(T$16,'Table 2 - Annual Tonnes'!$A$9:$A$22,0)+1,MATCH(T$16,'Table 2 - Annual Tonnes'!$A$9:$A$22,0)+2),MATCH($P38,'Table 2 - Annual Tonnes'!$B$9:$IW$9,0))</f>
        <v>1949526</v>
      </c>
      <c r="U38" s="124">
        <f>INDEX('Table 2 - Annual Tonnes'!$B$9:$IW$30,IF(U$17="Underground",MATCH(U$16,'Table 2 - Annual Tonnes'!$A$9:$A$22,0)+1,MATCH(U$16,'Table 2 - Annual Tonnes'!$A$9:$A$22,0)+2),MATCH($P38,'Table 2 - Annual Tonnes'!$B$9:$IW$9,0))</f>
        <v>320144</v>
      </c>
    </row>
    <row r="39" spans="16:21" ht="15">
      <c r="P39" s="122">
        <v>2012</v>
      </c>
      <c r="Q39" s="123">
        <f>INDEX('Table 2 - Annual Tonnes'!$B$9:$IW$30,IF(Q$17="Underground",MATCH(Q$16,'Table 2 - Annual Tonnes'!$A$9:$A$22,0)+1,MATCH(Q$16,'Table 2 - Annual Tonnes'!$A$9:$A$22,0)+2),MATCH($P39,'Table 2 - Annual Tonnes'!$B$9:$IW$9,0))</f>
        <v>115081</v>
      </c>
      <c r="R39" s="123">
        <f>INDEX('Table 2 - Annual Tonnes'!$B$9:$IW$30,IF(R$17="Underground",MATCH(R$16,'Table 2 - Annual Tonnes'!$A$9:$A$22,0)+1,MATCH(R$16,'Table 2 - Annual Tonnes'!$A$9:$A$22,0)+2),MATCH($P39,'Table 2 - Annual Tonnes'!$B$9:$IW$9,0))</f>
        <v>2164261.88</v>
      </c>
      <c r="S39" s="123">
        <f>INDEX('Table 2 - Annual Tonnes'!$B$9:$IW$30,IF(S$17="Underground",MATCH(S$16,'Table 2 - Annual Tonnes'!$A$9:$A$22,0)+1,MATCH(S$16,'Table 2 - Annual Tonnes'!$A$9:$A$22,0)+2),MATCH($P39,'Table 2 - Annual Tonnes'!$B$9:$IW$9,0))</f>
        <v>349878</v>
      </c>
      <c r="T39" s="123">
        <f>INDEX('Table 2 - Annual Tonnes'!$B$9:$IW$30,IF(T$17="Underground",MATCH(T$16,'Table 2 - Annual Tonnes'!$A$9:$A$22,0)+1,MATCH(T$16,'Table 2 - Annual Tonnes'!$A$9:$A$22,0)+2),MATCH($P39,'Table 2 - Annual Tonnes'!$B$9:$IW$9,0))</f>
        <v>1967032</v>
      </c>
      <c r="U39" s="124">
        <f>INDEX('Table 2 - Annual Tonnes'!$B$9:$IW$30,IF(U$17="Underground",MATCH(U$16,'Table 2 - Annual Tonnes'!$A$9:$A$22,0)+1,MATCH(U$16,'Table 2 - Annual Tonnes'!$A$9:$A$22,0)+2),MATCH($P39,'Table 2 - Annual Tonnes'!$B$9:$IW$9,0))</f>
        <v>325919</v>
      </c>
    </row>
    <row r="40" spans="16:21" ht="15">
      <c r="P40" s="122">
        <v>2013</v>
      </c>
      <c r="Q40" s="123">
        <f>INDEX('Table 2 - Annual Tonnes'!$B$9:$IW$30,IF(Q$17="Underground",MATCH(Q$16,'Table 2 - Annual Tonnes'!$A$9:$A$22,0)+1,MATCH(Q$16,'Table 2 - Annual Tonnes'!$A$9:$A$22,0)+2),MATCH($P40,'Table 2 - Annual Tonnes'!$B$9:$IW$9,0))</f>
        <v>89900</v>
      </c>
      <c r="R40" s="123">
        <f>INDEX('Table 2 - Annual Tonnes'!$B$9:$IW$30,IF(R$17="Underground",MATCH(R$16,'Table 2 - Annual Tonnes'!$A$9:$A$22,0)+1,MATCH(R$16,'Table 2 - Annual Tonnes'!$A$9:$A$22,0)+2),MATCH($P40,'Table 2 - Annual Tonnes'!$B$9:$IW$9,0))</f>
        <v>2189357.48</v>
      </c>
      <c r="S40" s="123">
        <f>INDEX('Table 2 - Annual Tonnes'!$B$9:$IW$30,IF(S$17="Underground",MATCH(S$16,'Table 2 - Annual Tonnes'!$A$9:$A$22,0)+1,MATCH(S$16,'Table 2 - Annual Tonnes'!$A$9:$A$22,0)+2),MATCH($P40,'Table 2 - Annual Tonnes'!$B$9:$IW$9,0))</f>
        <v>176992</v>
      </c>
      <c r="T40" s="123">
        <f>INDEX('Table 2 - Annual Tonnes'!$B$9:$IW$30,IF(T$17="Underground",MATCH(T$16,'Table 2 - Annual Tonnes'!$A$9:$A$22,0)+1,MATCH(T$16,'Table 2 - Annual Tonnes'!$A$9:$A$22,0)+2),MATCH($P40,'Table 2 - Annual Tonnes'!$B$9:$IW$9,0))</f>
        <v>1878808.5</v>
      </c>
      <c r="U40" s="124">
        <f>INDEX('Table 2 - Annual Tonnes'!$B$9:$IW$30,IF(U$17="Underground",MATCH(U$16,'Table 2 - Annual Tonnes'!$A$9:$A$22,0)+1,MATCH(U$16,'Table 2 - Annual Tonnes'!$A$9:$A$22,0)+2),MATCH($P40,'Table 2 - Annual Tonnes'!$B$9:$IW$9,0))</f>
        <v>290405</v>
      </c>
    </row>
    <row r="41" spans="16:21" ht="15">
      <c r="P41" s="122">
        <v>2014</v>
      </c>
      <c r="Q41" s="123">
        <f>INDEX('Table 2 - Annual Tonnes'!$B$9:$IW$30,IF(Q$17="Underground",MATCH(Q$16,'Table 2 - Annual Tonnes'!$A$9:$A$22,0)+1,MATCH(Q$16,'Table 2 - Annual Tonnes'!$A$9:$A$22,0)+2),MATCH($P41,'Table 2 - Annual Tonnes'!$B$9:$IW$9,0))</f>
        <v>120754</v>
      </c>
      <c r="R41" s="123">
        <f>INDEX('Table 2 - Annual Tonnes'!$B$9:$IW$30,IF(R$17="Underground",MATCH(R$16,'Table 2 - Annual Tonnes'!$A$9:$A$22,0)+1,MATCH(R$16,'Table 2 - Annual Tonnes'!$A$9:$A$22,0)+2),MATCH($P41,'Table 2 - Annual Tonnes'!$B$9:$IW$9,0))</f>
        <v>1815127.22</v>
      </c>
      <c r="S41" s="123">
        <f>INDEX('Table 2 - Annual Tonnes'!$B$9:$IW$30,IF(S$17="Underground",MATCH(S$16,'Table 2 - Annual Tonnes'!$A$9:$A$22,0)+1,MATCH(S$16,'Table 2 - Annual Tonnes'!$A$9:$A$22,0)+2),MATCH($P41,'Table 2 - Annual Tonnes'!$B$9:$IW$9,0))</f>
        <v>106922</v>
      </c>
      <c r="T41" s="123">
        <f>INDEX('Table 2 - Annual Tonnes'!$B$9:$IW$30,IF(T$17="Underground",MATCH(T$16,'Table 2 - Annual Tonnes'!$A$9:$A$22,0)+1,MATCH(T$16,'Table 2 - Annual Tonnes'!$A$9:$A$22,0)+2),MATCH($P41,'Table 2 - Annual Tonnes'!$B$9:$IW$9,0))</f>
        <v>1624952</v>
      </c>
      <c r="U41" s="124">
        <f>INDEX('Table 2 - Annual Tonnes'!$B$9:$IW$30,IF(U$17="Underground",MATCH(U$16,'Table 2 - Annual Tonnes'!$A$9:$A$22,0)+1,MATCH(U$16,'Table 2 - Annual Tonnes'!$A$9:$A$22,0)+2),MATCH($P41,'Table 2 - Annual Tonnes'!$B$9:$IW$9,0))</f>
        <v>316692</v>
      </c>
    </row>
    <row r="42" spans="16:21" ht="15">
      <c r="P42" s="122">
        <v>2015</v>
      </c>
      <c r="Q42" s="123">
        <f>INDEX('Table 2 - Annual Tonnes'!$B$9:$IW$30,IF(Q$17="Underground",MATCH(Q$16,'Table 2 - Annual Tonnes'!$A$9:$A$22,0)+1,MATCH(Q$16,'Table 2 - Annual Tonnes'!$A$9:$A$22,0)+2),MATCH($P42,'Table 2 - Annual Tonnes'!$B$9:$IW$9,0))</f>
        <v>163441</v>
      </c>
      <c r="R42" s="123">
        <f>INDEX('Table 2 - Annual Tonnes'!$B$9:$IW$30,IF(R$17="Underground",MATCH(R$16,'Table 2 - Annual Tonnes'!$A$9:$A$22,0)+1,MATCH(R$16,'Table 2 - Annual Tonnes'!$A$9:$A$22,0)+2),MATCH($P42,'Table 2 - Annual Tonnes'!$B$9:$IW$9,0))</f>
        <v>1237445</v>
      </c>
      <c r="S42" s="123">
        <f>INDEX('Table 2 - Annual Tonnes'!$B$9:$IW$30,IF(S$17="Underground",MATCH(S$16,'Table 2 - Annual Tonnes'!$A$9:$A$22,0)+1,MATCH(S$16,'Table 2 - Annual Tonnes'!$A$9:$A$22,0)+2),MATCH($P42,'Table 2 - Annual Tonnes'!$B$9:$IW$9,0))</f>
        <v>65943</v>
      </c>
      <c r="T42" s="123">
        <f>INDEX('Table 2 - Annual Tonnes'!$B$9:$IW$30,IF(T$17="Underground",MATCH(T$16,'Table 2 - Annual Tonnes'!$A$9:$A$22,0)+1,MATCH(T$16,'Table 2 - Annual Tonnes'!$A$9:$A$22,0)+2),MATCH($P42,'Table 2 - Annual Tonnes'!$B$9:$IW$9,0))</f>
        <v>1599733</v>
      </c>
      <c r="U42" s="124">
        <f>INDEX('Table 2 - Annual Tonnes'!$B$9:$IW$30,IF(U$17="Underground",MATCH(U$16,'Table 2 - Annual Tonnes'!$A$9:$A$22,0)+1,MATCH(U$16,'Table 2 - Annual Tonnes'!$A$9:$A$22,0)+2),MATCH($P42,'Table 2 - Annual Tonnes'!$B$9:$IW$9,0))</f>
        <v>324086</v>
      </c>
    </row>
    <row r="43" spans="16:21" ht="14.5">
      <c r="P43" s="122">
        <v>2016</v>
      </c>
      <c r="Q43" s="123">
        <f>INDEX('Table 2 - Annual Tonnes'!$B$9:$IW$30,IF(Q$17="Underground",MATCH(Q$16,'Table 2 - Annual Tonnes'!$A$9:$A$22,0)+1,MATCH(Q$16,'Table 2 - Annual Tonnes'!$A$9:$A$22,0)+2),MATCH($P43,'Table 2 - Annual Tonnes'!$B$9:$IW$9,0))</f>
        <v>191972</v>
      </c>
      <c r="R43" s="123">
        <f>INDEX('Table 2 - Annual Tonnes'!$B$9:$IW$30,IF(R$17="Underground",MATCH(R$16,'Table 2 - Annual Tonnes'!$A$9:$A$22,0)+1,MATCH(R$16,'Table 2 - Annual Tonnes'!$A$9:$A$22,0)+2),MATCH($P43,'Table 2 - Annual Tonnes'!$B$9:$IW$9,0))</f>
        <v>1013416</v>
      </c>
      <c r="S43" s="123">
        <f>INDEX('Table 2 - Annual Tonnes'!$B$9:$IW$30,IF(S$17="Underground",MATCH(S$16,'Table 2 - Annual Tonnes'!$A$9:$A$22,0)+1,MATCH(S$16,'Table 2 - Annual Tonnes'!$A$9:$A$22,0)+2),MATCH($P43,'Table 2 - Annual Tonnes'!$B$9:$IW$9,0))</f>
        <v>0</v>
      </c>
      <c r="T43" s="123">
        <f>INDEX('Table 2 - Annual Tonnes'!$B$9:$IW$30,IF(T$17="Underground",MATCH(T$16,'Table 2 - Annual Tonnes'!$A$9:$A$22,0)+1,MATCH(T$16,'Table 2 - Annual Tonnes'!$A$9:$A$22,0)+2),MATCH($P43,'Table 2 - Annual Tonnes'!$B$9:$IW$9,0))</f>
        <v>1348199</v>
      </c>
      <c r="U43" s="124">
        <f>INDEX('Table 2 - Annual Tonnes'!$B$9:$IW$30,IF(U$17="Underground",MATCH(U$16,'Table 2 - Annual Tonnes'!$A$9:$A$22,0)+1,MATCH(U$16,'Table 2 - Annual Tonnes'!$A$9:$A$22,0)+2),MATCH($P43,'Table 2 - Annual Tonnes'!$B$9:$IW$9,0))</f>
        <v>313035</v>
      </c>
    </row>
    <row r="44" spans="16:21" ht="14.5">
      <c r="P44" s="122">
        <v>2017</v>
      </c>
      <c r="Q44" s="123">
        <f>INDEX('Table 2 - Annual Tonnes'!$B$9:$IW$30,IF(Q$17="Underground",MATCH(Q$16,'Table 2 - Annual Tonnes'!$A$9:$A$22,0)+1,MATCH(Q$16,'Table 2 - Annual Tonnes'!$A$9:$A$22,0)+2),MATCH($P44,'Table 2 - Annual Tonnes'!$B$9:$IW$9,0))</f>
        <v>0</v>
      </c>
      <c r="R44" s="123">
        <f>INDEX('Table 2 - Annual Tonnes'!$B$9:$IW$30,IF(R$17="Underground",MATCH(R$16,'Table 2 - Annual Tonnes'!$A$9:$A$22,0)+1,MATCH(R$16,'Table 2 - Annual Tonnes'!$A$9:$A$22,0)+2),MATCH($P44,'Table 2 - Annual Tonnes'!$B$9:$IW$9,0))</f>
        <v>1212126</v>
      </c>
      <c r="S44" s="123">
        <f>INDEX('Table 2 - Annual Tonnes'!$B$9:$IW$30,IF(S$17="Underground",MATCH(S$16,'Table 2 - Annual Tonnes'!$A$9:$A$22,0)+1,MATCH(S$16,'Table 2 - Annual Tonnes'!$A$9:$A$22,0)+2),MATCH($P44,'Table 2 - Annual Tonnes'!$B$9:$IW$9,0))</f>
        <v>0</v>
      </c>
      <c r="T44" s="123">
        <f>INDEX('Table 2 - Annual Tonnes'!$B$9:$IW$30,IF(T$17="Underground",MATCH(T$16,'Table 2 - Annual Tonnes'!$A$9:$A$22,0)+1,MATCH(T$16,'Table 2 - Annual Tonnes'!$A$9:$A$22,0)+2),MATCH($P44,'Table 2 - Annual Tonnes'!$B$9:$IW$9,0))</f>
        <v>1386950</v>
      </c>
      <c r="U44" s="124">
        <f>INDEX('Table 2 - Annual Tonnes'!$B$9:$IW$30,IF(U$17="Underground",MATCH(U$16,'Table 2 - Annual Tonnes'!$A$9:$A$22,0)+1,MATCH(U$16,'Table 2 - Annual Tonnes'!$A$9:$A$22,0)+2),MATCH($P44,'Table 2 - Annual Tonnes'!$B$9:$IW$9,0))</f>
        <v>319487</v>
      </c>
    </row>
    <row r="45" spans="16:21" ht="14.5">
      <c r="P45" s="122">
        <v>2018</v>
      </c>
      <c r="Q45" s="123">
        <f>INDEX('Table 2 - Annual Tonnes'!$B$9:$IW$30,IF(Q$17="Underground",MATCH(Q$16,'Table 2 - Annual Tonnes'!$A$9:$A$22,0)+1,MATCH(Q$16,'Table 2 - Annual Tonnes'!$A$9:$A$22,0)+2),MATCH($P45,'Table 2 - Annual Tonnes'!$B$9:$IW$9,0))</f>
        <v>0</v>
      </c>
      <c r="R45" s="123">
        <f>INDEX('Table 2 - Annual Tonnes'!$B$9:$IW$30,IF(R$17="Underground",MATCH(R$16,'Table 2 - Annual Tonnes'!$A$9:$A$22,0)+1,MATCH(R$16,'Table 2 - Annual Tonnes'!$A$9:$A$22,0)+2),MATCH($P45,'Table 2 - Annual Tonnes'!$B$9:$IW$9,0))</f>
        <v>1318966</v>
      </c>
      <c r="S45" s="123">
        <f>INDEX('Table 2 - Annual Tonnes'!$B$9:$IW$30,IF(S$17="Underground",MATCH(S$16,'Table 2 - Annual Tonnes'!$A$9:$A$22,0)+1,MATCH(S$16,'Table 2 - Annual Tonnes'!$A$9:$A$22,0)+2),MATCH($P45,'Table 2 - Annual Tonnes'!$B$9:$IW$9,0))</f>
        <v>0</v>
      </c>
      <c r="T45" s="123">
        <f>INDEX('Table 2 - Annual Tonnes'!$B$9:$IW$30,IF(T$17="Underground",MATCH(T$16,'Table 2 - Annual Tonnes'!$A$9:$A$22,0)+1,MATCH(T$16,'Table 2 - Annual Tonnes'!$A$9:$A$22,0)+2),MATCH($P45,'Table 2 - Annual Tonnes'!$B$9:$IW$9,0))</f>
        <v>1604454</v>
      </c>
      <c r="U45" s="124">
        <f>INDEX('Table 2 - Annual Tonnes'!$B$9:$IW$30,IF(U$17="Underground",MATCH(U$16,'Table 2 - Annual Tonnes'!$A$9:$A$22,0)+1,MATCH(U$16,'Table 2 - Annual Tonnes'!$A$9:$A$22,0)+2),MATCH($P45,'Table 2 - Annual Tonnes'!$B$9:$IW$9,0))</f>
        <v>307378</v>
      </c>
    </row>
    <row r="46" spans="16:21" ht="14.5">
      <c r="P46" s="122">
        <v>2019</v>
      </c>
      <c r="Q46" s="123">
        <f>INDEX('Table 2 - Annual Tonnes'!$B$9:$IW$30,IF(Q$17="Underground",MATCH(Q$16,'Table 2 - Annual Tonnes'!$A$9:$A$22,0)+1,MATCH(Q$16,'Table 2 - Annual Tonnes'!$A$9:$A$22,0)+2),MATCH($P46,'Table 2 - Annual Tonnes'!$B$9:$IW$9,0))</f>
        <v>0</v>
      </c>
      <c r="R46" s="123">
        <f>INDEX('Table 2 - Annual Tonnes'!$B$9:$IW$30,IF(R$17="Underground",MATCH(R$16,'Table 2 - Annual Tonnes'!$A$9:$A$22,0)+1,MATCH(R$16,'Table 2 - Annual Tonnes'!$A$9:$A$22,0)+2),MATCH($P46,'Table 2 - Annual Tonnes'!$B$9:$IW$9,0))</f>
        <v>1291197</v>
      </c>
      <c r="S46" s="123">
        <f>INDEX('Table 2 - Annual Tonnes'!$B$9:$IW$30,IF(S$17="Underground",MATCH(S$16,'Table 2 - Annual Tonnes'!$A$9:$A$22,0)+1,MATCH(S$16,'Table 2 - Annual Tonnes'!$A$9:$A$22,0)+2),MATCH($P46,'Table 2 - Annual Tonnes'!$B$9:$IW$9,0))</f>
        <v>0</v>
      </c>
      <c r="T46" s="123">
        <f>INDEX('Table 2 - Annual Tonnes'!$B$9:$IW$30,IF(T$17="Underground",MATCH(T$16,'Table 2 - Annual Tonnes'!$A$9:$A$22,0)+1,MATCH(T$16,'Table 2 - Annual Tonnes'!$A$9:$A$22,0)+2),MATCH($P46,'Table 2 - Annual Tonnes'!$B$9:$IW$9,0))</f>
        <v>1454956</v>
      </c>
      <c r="U46" s="124">
        <f>INDEX('Table 2 - Annual Tonnes'!$B$9:$IW$30,IF(U$17="Underground",MATCH(U$16,'Table 2 - Annual Tonnes'!$A$9:$A$22,0)+1,MATCH(U$16,'Table 2 - Annual Tonnes'!$A$9:$A$22,0)+2),MATCH($P46,'Table 2 - Annual Tonnes'!$B$9:$IW$9,0))</f>
        <v>287830</v>
      </c>
    </row>
    <row r="47" spans="16:21" ht="14.5">
      <c r="P47" s="122">
        <v>2020</v>
      </c>
      <c r="Q47" s="123">
        <f>INDEX('Table 2 - Annual Tonnes'!$B$9:$IW$30,IF(Q$17="Underground",MATCH(Q$16,'Table 2 - Annual Tonnes'!$A$9:$A$22,0)+1,MATCH(Q$16,'Table 2 - Annual Tonnes'!$A$9:$A$22,0)+2),MATCH($P47,'Table 2 - Annual Tonnes'!$B$9:$IW$9,0))</f>
        <v>0</v>
      </c>
      <c r="R47" s="123">
        <f>INDEX('Table 2 - Annual Tonnes'!$B$9:$IW$30,IF(R$17="Underground",MATCH(R$16,'Table 2 - Annual Tonnes'!$A$9:$A$22,0)+1,MATCH(R$16,'Table 2 - Annual Tonnes'!$A$9:$A$22,0)+2),MATCH($P47,'Table 2 - Annual Tonnes'!$B$9:$IW$9,0))</f>
        <v>1128917</v>
      </c>
      <c r="S47" s="123">
        <f>INDEX('Table 2 - Annual Tonnes'!$B$9:$IW$30,IF(S$17="Underground",MATCH(S$16,'Table 2 - Annual Tonnes'!$A$9:$A$22,0)+1,MATCH(S$16,'Table 2 - Annual Tonnes'!$A$9:$A$22,0)+2),MATCH($P47,'Table 2 - Annual Tonnes'!$B$9:$IW$9,0))</f>
        <v>0</v>
      </c>
      <c r="T47" s="123">
        <f>INDEX('Table 2 - Annual Tonnes'!$B$9:$IW$30,IF(T$17="Underground",MATCH(T$16,'Table 2 - Annual Tonnes'!$A$9:$A$22,0)+1,MATCH(T$16,'Table 2 - Annual Tonnes'!$A$9:$A$22,0)+2),MATCH($P47,'Table 2 - Annual Tonnes'!$B$9:$IW$9,0))</f>
        <v>1392075</v>
      </c>
      <c r="U47" s="124">
        <f>INDEX('Table 2 - Annual Tonnes'!$B$9:$IW$30,IF(U$17="Underground",MATCH(U$16,'Table 2 - Annual Tonnes'!$A$9:$A$22,0)+1,MATCH(U$16,'Table 2 - Annual Tonnes'!$A$9:$A$22,0)+2),MATCH($P47,'Table 2 - Annual Tonnes'!$B$9:$IW$9,0))</f>
        <v>297690</v>
      </c>
    </row>
    <row r="48" spans="16:21" ht="14.5">
      <c r="P48" s="122">
        <v>2021</v>
      </c>
      <c r="Q48" s="123">
        <f>INDEX('Table 2 - Annual Tonnes'!$B$9:$IW$30,IF(Q$17="Underground",MATCH(Q$16,'Table 2 - Annual Tonnes'!$A$9:$A$22,0)+1,MATCH(Q$16,'Table 2 - Annual Tonnes'!$A$9:$A$22,0)+2),MATCH($P48,'Table 2 - Annual Tonnes'!$B$9:$IW$9,0))</f>
        <v>0</v>
      </c>
      <c r="R48" s="123">
        <f>INDEX('Table 2 - Annual Tonnes'!$B$9:$IW$30,IF(R$17="Underground",MATCH(R$16,'Table 2 - Annual Tonnes'!$A$9:$A$22,0)+1,MATCH(R$16,'Table 2 - Annual Tonnes'!$A$9:$A$22,0)+2),MATCH($P48,'Table 2 - Annual Tonnes'!$B$9:$IW$9,0))</f>
        <v>1256583.7</v>
      </c>
      <c r="S48" s="123">
        <f>INDEX('Table 2 - Annual Tonnes'!$B$9:$IW$30,IF(S$17="Underground",MATCH(S$16,'Table 2 - Annual Tonnes'!$A$9:$A$22,0)+1,MATCH(S$16,'Table 2 - Annual Tonnes'!$A$9:$A$22,0)+2),MATCH($P48,'Table 2 - Annual Tonnes'!$B$9:$IW$9,0))</f>
        <v>0</v>
      </c>
      <c r="T48" s="123">
        <f>INDEX('Table 2 - Annual Tonnes'!$B$9:$IW$30,IF(T$17="Underground",MATCH(T$16,'Table 2 - Annual Tonnes'!$A$9:$A$22,0)+1,MATCH(T$16,'Table 2 - Annual Tonnes'!$A$9:$A$22,0)+2),MATCH($P48,'Table 2 - Annual Tonnes'!$B$9:$IW$9,0))</f>
        <v>1326291.67</v>
      </c>
      <c r="U48" s="124">
        <f>INDEX('Table 2 - Annual Tonnes'!$B$9:$IW$30,IF(U$17="Underground",MATCH(U$16,'Table 2 - Annual Tonnes'!$A$9:$A$22,0)+1,MATCH(U$16,'Table 2 - Annual Tonnes'!$A$9:$A$22,0)+2),MATCH($P48,'Table 2 - Annual Tonnes'!$B$9:$IW$9,0))</f>
        <v>284734.915</v>
      </c>
    </row>
    <row r="49" spans="16:21" ht="15" thickBot="1">
      <c r="P49" s="133">
        <v>2022</v>
      </c>
      <c r="Q49" s="125">
        <f>INDEX('Table 2 - Annual Tonnes'!$B$9:$IW$30,IF(Q$17="Underground",MATCH(Q$16,'Table 2 - Annual Tonnes'!$A$9:$A$22,0)+1,MATCH(Q$16,'Table 2 - Annual Tonnes'!$A$9:$A$22,0)+2),MATCH($P49,'Table 2 - Annual Tonnes'!$B$9:$IW$9,0))</f>
        <v>0</v>
      </c>
      <c r="R49" s="125">
        <f>INDEX('Table 2 - Annual Tonnes'!$B$9:$IW$30,IF(R$17="Underground",MATCH(R$16,'Table 2 - Annual Tonnes'!$A$9:$A$22,0)+1,MATCH(R$16,'Table 2 - Annual Tonnes'!$A$9:$A$22,0)+2),MATCH($P49,'Table 2 - Annual Tonnes'!$B$9:$IW$9,0))</f>
        <v>1230681.04</v>
      </c>
      <c r="S49" s="125">
        <f>INDEX('Table 2 - Annual Tonnes'!$B$9:$IW$30,IF(S$17="Underground",MATCH(S$16,'Table 2 - Annual Tonnes'!$A$9:$A$22,0)+1,MATCH(S$16,'Table 2 - Annual Tonnes'!$A$9:$A$22,0)+2),MATCH($P49,'Table 2 - Annual Tonnes'!$B$9:$IW$9,0))</f>
        <v>0</v>
      </c>
      <c r="T49" s="125">
        <f>INDEX('Table 2 - Annual Tonnes'!$B$9:$IW$30,IF(T$17="Underground",MATCH(T$16,'Table 2 - Annual Tonnes'!$A$9:$A$22,0)+1,MATCH(T$16,'Table 2 - Annual Tonnes'!$A$9:$A$22,0)+2),MATCH($P49,'Table 2 - Annual Tonnes'!$B$9:$IW$9,0))</f>
        <v>1130547.1</v>
      </c>
      <c r="U49" s="126">
        <f>INDEX('Table 2 - Annual Tonnes'!$B$9:$IW$30,IF(U$17="Underground",MATCH(U$16,'Table 2 - Annual Tonnes'!$A$9:$A$22,0)+1,MATCH(U$16,'Table 2 - Annual Tonnes'!$A$9:$A$22,0)+2),MATCH($P49,'Table 2 - Annual Tonnes'!$B$9:$IW$9,0))</f>
        <v>276247.93</v>
      </c>
    </row>
    <row r="50" ht="14.5" thickBot="1"/>
    <row r="51" spans="16:24" ht="14.25">
      <c r="P51" s="129"/>
      <c r="Q51" s="141" t="s">
        <v>15</v>
      </c>
      <c r="R51" s="141" t="s">
        <v>1</v>
      </c>
      <c r="S51" s="141" t="s">
        <v>2</v>
      </c>
      <c r="T51" s="141" t="s">
        <v>3</v>
      </c>
      <c r="U51" s="141" t="s">
        <v>8</v>
      </c>
      <c r="V51" s="141" t="s">
        <v>12</v>
      </c>
      <c r="W51" s="141" t="s">
        <v>13</v>
      </c>
      <c r="X51" s="142" t="s">
        <v>14</v>
      </c>
    </row>
    <row r="52" spans="16:24" ht="15">
      <c r="P52" s="122">
        <v>1992</v>
      </c>
      <c r="Q52" s="134">
        <f>INDEX('Table 4 - Annual PJ'!$DJ$29:$IV$50,MATCH(Q$51,'Table 4 - Annual PJ'!$A$29:$A$46,0),MATCH($P52,'Table 4 - Annual PJ'!$DJ$9:$IV$9,0))</f>
        <v>0.0800000000000001</v>
      </c>
      <c r="R52" s="134">
        <f>INDEX('Table 4 - Annual PJ'!$DJ$29:$IV$50,MATCH(R$51,'Table 4 - Annual PJ'!$A$29:$A$46,0),MATCH($P52,'Table 4 - Annual PJ'!$DJ$9:$IV$9,0))</f>
        <v>1.53176825075123</v>
      </c>
      <c r="S52" s="134">
        <f>INDEX('Table 4 - Annual PJ'!$DJ$29:$IV$50,MATCH(S$51,'Table 4 - Annual PJ'!$A$29:$A$46,0),MATCH($P52,'Table 4 - Annual PJ'!$DJ$9:$IV$9,0))</f>
        <v>1.44512299477417</v>
      </c>
      <c r="T52" s="134">
        <f>INDEX('Table 4 - Annual PJ'!$DJ$29:$IV$50,MATCH(T$51,'Table 4 - Annual PJ'!$A$29:$A$46,0),MATCH($P52,'Table 4 - Annual PJ'!$DJ$9:$IV$9,0))</f>
        <v>0.352017511867854</v>
      </c>
      <c r="U52" s="134">
        <f>INDEX('Table 4 - Annual PJ'!$DJ$29:$IV$50,MATCH(U$51,'Table 4 - Annual PJ'!$A$29:$A$46,0),MATCH($P52,'Table 4 - Annual PJ'!$DJ$9:$IV$9,0))</f>
        <v>22.0950558697808</v>
      </c>
      <c r="V52" s="134">
        <f>INDEX('Table 4 - Annual PJ'!$DJ$29:$IV$50,MATCH(V$51,'Table 4 - Annual PJ'!$A$29:$A$46,0),MATCH($P52,'Table 4 - Annual PJ'!$DJ$9:$IV$9,0))</f>
        <v>9.6801321823577</v>
      </c>
      <c r="W52" s="134">
        <f>INDEX('Table 4 - Annual PJ'!$DJ$29:$IV$50,MATCH(W$51,'Table 4 - Annual PJ'!$A$29:$A$46,0),MATCH($P52,'Table 4 - Annual PJ'!$DJ$9:$IV$9,0))</f>
        <v>2.8743236399999996</v>
      </c>
      <c r="X52" s="143">
        <f>INDEX('Table 4 - Annual PJ'!$DJ$29:$IV$50,MATCH(X$51,'Table 4 - Annual PJ'!$A$29:$A$46,0),MATCH($P52,'Table 4 - Annual PJ'!$DJ$9:$IV$9,0))</f>
        <v>14.17708736</v>
      </c>
    </row>
    <row r="53" spans="16:24" ht="15">
      <c r="P53" s="122">
        <v>1993</v>
      </c>
      <c r="Q53" s="134">
        <f>INDEX('Table 4 - Annual PJ'!$DJ$29:$IV$50,MATCH(Q$51,'Table 4 - Annual PJ'!$A$29:$A$46,0),MATCH($P53,'Table 4 - Annual PJ'!$DJ$9:$IV$9,0))</f>
        <v>0.0800000000000001</v>
      </c>
      <c r="R53" s="134">
        <f>INDEX('Table 4 - Annual PJ'!$DJ$29:$IV$50,MATCH(R$51,'Table 4 - Annual PJ'!$A$29:$A$46,0),MATCH($P53,'Table 4 - Annual PJ'!$DJ$9:$IV$9,0))</f>
        <v>1.23902232383659</v>
      </c>
      <c r="S53" s="134">
        <f>INDEX('Table 4 - Annual PJ'!$DJ$29:$IV$50,MATCH(S$51,'Table 4 - Annual PJ'!$A$29:$A$46,0),MATCH($P53,'Table 4 - Annual PJ'!$DJ$9:$IV$9,0))</f>
        <v>1.70038533055286</v>
      </c>
      <c r="T53" s="134">
        <f>INDEX('Table 4 - Annual PJ'!$DJ$29:$IV$50,MATCH(T$51,'Table 4 - Annual PJ'!$A$29:$A$46,0),MATCH($P53,'Table 4 - Annual PJ'!$DJ$9:$IV$9,0))</f>
        <v>0.371315745560716</v>
      </c>
      <c r="U53" s="134">
        <f>INDEX('Table 4 - Annual PJ'!$DJ$29:$IV$50,MATCH(U$51,'Table 4 - Annual PJ'!$A$29:$A$46,0),MATCH($P53,'Table 4 - Annual PJ'!$DJ$9:$IV$9,0))</f>
        <v>26.1440195033506</v>
      </c>
      <c r="V53" s="134">
        <f>INDEX('Table 4 - Annual PJ'!$DJ$29:$IV$50,MATCH(V$51,'Table 4 - Annual PJ'!$A$29:$A$46,0),MATCH($P53,'Table 4 - Annual PJ'!$DJ$9:$IV$9,0))</f>
        <v>4.72502472799209</v>
      </c>
      <c r="W53" s="134">
        <f>INDEX('Table 4 - Annual PJ'!$DJ$29:$IV$50,MATCH(W$51,'Table 4 - Annual PJ'!$A$29:$A$46,0),MATCH($P53,'Table 4 - Annual PJ'!$DJ$9:$IV$9,0))</f>
        <v>3.09991236</v>
      </c>
      <c r="X53" s="143">
        <f>INDEX('Table 4 - Annual PJ'!$DJ$29:$IV$50,MATCH(X$51,'Table 4 - Annual PJ'!$A$29:$A$46,0),MATCH($P53,'Table 4 - Annual PJ'!$DJ$9:$IV$9,0))</f>
        <v>14.09292964</v>
      </c>
    </row>
    <row r="54" spans="16:24" ht="15">
      <c r="P54" s="122">
        <v>1994</v>
      </c>
      <c r="Q54" s="134">
        <f>INDEX('Table 4 - Annual PJ'!$DJ$29:$IV$50,MATCH(Q$51,'Table 4 - Annual PJ'!$A$29:$A$46,0),MATCH($P54,'Table 4 - Annual PJ'!$DJ$9:$IV$9,0))</f>
        <v>0.0800000000000001</v>
      </c>
      <c r="R54" s="134">
        <f>INDEX('Table 4 - Annual PJ'!$DJ$29:$IV$50,MATCH(R$51,'Table 4 - Annual PJ'!$A$29:$A$46,0),MATCH($P54,'Table 4 - Annual PJ'!$DJ$9:$IV$9,0))</f>
        <v>1.27610024402353</v>
      </c>
      <c r="S54" s="134">
        <f>INDEX('Table 4 - Annual PJ'!$DJ$29:$IV$50,MATCH(S$51,'Table 4 - Annual PJ'!$A$29:$A$46,0),MATCH($P54,'Table 4 - Annual PJ'!$DJ$9:$IV$9,0))</f>
        <v>1.65286349006327</v>
      </c>
      <c r="T54" s="134">
        <f>INDEX('Table 4 - Annual PJ'!$DJ$29:$IV$50,MATCH(T$51,'Table 4 - Annual PJ'!$A$29:$A$46,0),MATCH($P54,'Table 4 - Annual PJ'!$DJ$9:$IV$9,0))</f>
        <v>0.718075990008644</v>
      </c>
      <c r="U54" s="134">
        <f>INDEX('Table 4 - Annual PJ'!$DJ$29:$IV$50,MATCH(U$51,'Table 4 - Annual PJ'!$A$29:$A$46,0),MATCH($P54,'Table 4 - Annual PJ'!$DJ$9:$IV$9,0))</f>
        <v>24.7386529667841</v>
      </c>
      <c r="V54" s="134">
        <f>INDEX('Table 4 - Annual PJ'!$DJ$29:$IV$50,MATCH(V$51,'Table 4 - Annual PJ'!$A$29:$A$46,0),MATCH($P54,'Table 4 - Annual PJ'!$DJ$9:$IV$9,0))</f>
        <v>4.12040284147109</v>
      </c>
      <c r="W54" s="134">
        <f>INDEX('Table 4 - Annual PJ'!$DJ$29:$IV$50,MATCH(W$51,'Table 4 - Annual PJ'!$A$29:$A$46,0),MATCH($P54,'Table 4 - Annual PJ'!$DJ$9:$IV$9,0))</f>
        <v>3.20719464</v>
      </c>
      <c r="X54" s="143">
        <f>INDEX('Table 4 - Annual PJ'!$DJ$29:$IV$50,MATCH(X$51,'Table 4 - Annual PJ'!$A$29:$A$46,0),MATCH($P54,'Table 4 - Annual PJ'!$DJ$9:$IV$9,0))</f>
        <v>12.82039536</v>
      </c>
    </row>
    <row r="55" spans="16:24" ht="15">
      <c r="P55" s="122">
        <v>1995</v>
      </c>
      <c r="Q55" s="134">
        <f>INDEX('Table 4 - Annual PJ'!$DJ$29:$IV$50,MATCH(Q$51,'Table 4 - Annual PJ'!$A$29:$A$46,0),MATCH($P55,'Table 4 - Annual PJ'!$DJ$9:$IV$9,0))</f>
        <v>0.0800000000000001</v>
      </c>
      <c r="R55" s="134">
        <f>INDEX('Table 4 - Annual PJ'!$DJ$29:$IV$50,MATCH(R$51,'Table 4 - Annual PJ'!$A$29:$A$46,0),MATCH($P55,'Table 4 - Annual PJ'!$DJ$9:$IV$9,0))</f>
        <v>1.25866061944871</v>
      </c>
      <c r="S55" s="134">
        <f>INDEX('Table 4 - Annual PJ'!$DJ$29:$IV$50,MATCH(S$51,'Table 4 - Annual PJ'!$A$29:$A$46,0),MATCH($P55,'Table 4 - Annual PJ'!$DJ$9:$IV$9,0))</f>
        <v>1.52265462976509</v>
      </c>
      <c r="T55" s="134">
        <f>INDEX('Table 4 - Annual PJ'!$DJ$29:$IV$50,MATCH(T$51,'Table 4 - Annual PJ'!$A$29:$A$46,0),MATCH($P55,'Table 4 - Annual PJ'!$DJ$9:$IV$9,0))</f>
        <v>0.994684832478392</v>
      </c>
      <c r="U55" s="134">
        <f>INDEX('Table 4 - Annual PJ'!$DJ$29:$IV$50,MATCH(U$51,'Table 4 - Annual PJ'!$A$29:$A$46,0),MATCH($P55,'Table 4 - Annual PJ'!$DJ$9:$IV$9,0))</f>
        <v>22.0580953178752</v>
      </c>
      <c r="V55" s="134">
        <f>INDEX('Table 4 - Annual PJ'!$DJ$29:$IV$50,MATCH(V$51,'Table 4 - Annual PJ'!$A$29:$A$46,0),MATCH($P55,'Table 4 - Annual PJ'!$DJ$9:$IV$9,0))</f>
        <v>6.04111466423024</v>
      </c>
      <c r="W55" s="134">
        <f>INDEX('Table 4 - Annual PJ'!$DJ$29:$IV$50,MATCH(W$51,'Table 4 - Annual PJ'!$A$29:$A$46,0),MATCH($P55,'Table 4 - Annual PJ'!$DJ$9:$IV$9,0))</f>
        <v>3.20316288</v>
      </c>
      <c r="X55" s="143">
        <f>INDEX('Table 4 - Annual PJ'!$DJ$29:$IV$50,MATCH(X$51,'Table 4 - Annual PJ'!$A$29:$A$46,0),MATCH($P55,'Table 4 - Annual PJ'!$DJ$9:$IV$9,0))</f>
        <v>13.59102712</v>
      </c>
    </row>
    <row r="56" spans="16:24" ht="15">
      <c r="P56" s="122">
        <v>1996</v>
      </c>
      <c r="Q56" s="134">
        <f>INDEX('Table 4 - Annual PJ'!$DJ$29:$IV$50,MATCH(Q$51,'Table 4 - Annual PJ'!$A$29:$A$46,0),MATCH($P56,'Table 4 - Annual PJ'!$DJ$9:$IV$9,0))</f>
        <v>0.0800000000000001</v>
      </c>
      <c r="R56" s="134">
        <f>INDEX('Table 4 - Annual PJ'!$DJ$29:$IV$50,MATCH(R$51,'Table 4 - Annual PJ'!$A$29:$A$46,0),MATCH($P56,'Table 4 - Annual PJ'!$DJ$9:$IV$9,0))</f>
        <v>1.20243729295521</v>
      </c>
      <c r="S56" s="134">
        <f>INDEX('Table 4 - Annual PJ'!$DJ$29:$IV$50,MATCH(S$51,'Table 4 - Annual PJ'!$A$29:$A$46,0),MATCH($P56,'Table 4 - Annual PJ'!$DJ$9:$IV$9,0))</f>
        <v>1.48304053655509</v>
      </c>
      <c r="T56" s="134">
        <f>INDEX('Table 4 - Annual PJ'!$DJ$29:$IV$50,MATCH(T$51,'Table 4 - Annual PJ'!$A$29:$A$46,0),MATCH($P56,'Table 4 - Annual PJ'!$DJ$9:$IV$9,0))</f>
        <v>1.03104035054189</v>
      </c>
      <c r="U56" s="134">
        <f>INDEX('Table 4 - Annual PJ'!$DJ$29:$IV$50,MATCH(U$51,'Table 4 - Annual PJ'!$A$29:$A$46,0),MATCH($P56,'Table 4 - Annual PJ'!$DJ$9:$IV$9,0))</f>
        <v>21.1734977016993</v>
      </c>
      <c r="V56" s="134">
        <f>INDEX('Table 4 - Annual PJ'!$DJ$29:$IV$50,MATCH(V$51,'Table 4 - Annual PJ'!$A$29:$A$46,0),MATCH($P56,'Table 4 - Annual PJ'!$DJ$9:$IV$9,0))</f>
        <v>6.61925536774783</v>
      </c>
      <c r="W56" s="134">
        <f>INDEX('Table 4 - Annual PJ'!$DJ$29:$IV$50,MATCH(W$51,'Table 4 - Annual PJ'!$A$29:$A$46,0),MATCH($P56,'Table 4 - Annual PJ'!$DJ$9:$IV$9,0))</f>
        <v>3.15328572</v>
      </c>
      <c r="X56" s="143">
        <f>INDEX('Table 4 - Annual PJ'!$DJ$29:$IV$50,MATCH(X$51,'Table 4 - Annual PJ'!$A$29:$A$46,0),MATCH($P56,'Table 4 - Annual PJ'!$DJ$9:$IV$9,0))</f>
        <v>13.29531228</v>
      </c>
    </row>
    <row r="57" spans="16:24" ht="15">
      <c r="P57" s="122">
        <v>1997</v>
      </c>
      <c r="Q57" s="134">
        <f>INDEX('Table 4 - Annual PJ'!$DJ$29:$IV$50,MATCH(Q$51,'Table 4 - Annual PJ'!$A$29:$A$46,0),MATCH($P57,'Table 4 - Annual PJ'!$DJ$9:$IV$9,0))</f>
        <v>0.0800000000000001</v>
      </c>
      <c r="R57" s="134">
        <f>INDEX('Table 4 - Annual PJ'!$DJ$29:$IV$50,MATCH(R$51,'Table 4 - Annual PJ'!$A$29:$A$46,0),MATCH($P57,'Table 4 - Annual PJ'!$DJ$9:$IV$9,0))</f>
        <v>1.25182101497493</v>
      </c>
      <c r="S57" s="134">
        <f>INDEX('Table 4 - Annual PJ'!$DJ$29:$IV$50,MATCH(S$51,'Table 4 - Annual PJ'!$A$29:$A$46,0),MATCH($P57,'Table 4 - Annual PJ'!$DJ$9:$IV$9,0))</f>
        <v>1.46942380205187</v>
      </c>
      <c r="T57" s="134">
        <f>INDEX('Table 4 - Annual PJ'!$DJ$29:$IV$50,MATCH(T$51,'Table 4 - Annual PJ'!$A$29:$A$46,0),MATCH($P57,'Table 4 - Annual PJ'!$DJ$9:$IV$9,0))</f>
        <v>0.912466814250755</v>
      </c>
      <c r="U57" s="134">
        <f>INDEX('Table 4 - Annual PJ'!$DJ$29:$IV$50,MATCH(U$51,'Table 4 - Annual PJ'!$A$29:$A$46,0),MATCH($P57,'Table 4 - Annual PJ'!$DJ$9:$IV$9,0))</f>
        <v>20.3509856410632</v>
      </c>
      <c r="V57" s="134">
        <f>INDEX('Table 4 - Annual PJ'!$DJ$29:$IV$50,MATCH(V$51,'Table 4 - Annual PJ'!$A$29:$A$46,0),MATCH($P57,'Table 4 - Annual PJ'!$DJ$9:$IV$9,0))</f>
        <v>12.901072080292</v>
      </c>
      <c r="W57" s="134">
        <f>INDEX('Table 4 - Annual PJ'!$DJ$29:$IV$50,MATCH(W$51,'Table 4 - Annual PJ'!$A$29:$A$46,0),MATCH($P57,'Table 4 - Annual PJ'!$DJ$9:$IV$9,0))</f>
        <v>3.9582192</v>
      </c>
      <c r="X57" s="143">
        <f>INDEX('Table 4 - Annual PJ'!$DJ$29:$IV$50,MATCH(X$51,'Table 4 - Annual PJ'!$A$29:$A$46,0),MATCH($P57,'Table 4 - Annual PJ'!$DJ$9:$IV$9,0))</f>
        <v>10.9680228</v>
      </c>
    </row>
    <row r="58" spans="16:24" ht="15">
      <c r="P58" s="122">
        <v>1998</v>
      </c>
      <c r="Q58" s="134">
        <f>INDEX('Table 4 - Annual PJ'!$DJ$29:$IV$50,MATCH(Q$51,'Table 4 - Annual PJ'!$A$29:$A$46,0),MATCH($P58,'Table 4 - Annual PJ'!$DJ$9:$IV$9,0))</f>
        <v>0.0800000000000001</v>
      </c>
      <c r="R58" s="134">
        <f>INDEX('Table 4 - Annual PJ'!$DJ$29:$IV$50,MATCH(R$51,'Table 4 - Annual PJ'!$A$29:$A$46,0),MATCH($P58,'Table 4 - Annual PJ'!$DJ$9:$IV$9,0))</f>
        <v>1.30919576097351</v>
      </c>
      <c r="S58" s="134">
        <f>INDEX('Table 4 - Annual PJ'!$DJ$29:$IV$50,MATCH(S$51,'Table 4 - Annual PJ'!$A$29:$A$46,0),MATCH($P58,'Table 4 - Annual PJ'!$DJ$9:$IV$9,0))</f>
        <v>1.41859305497965</v>
      </c>
      <c r="T58" s="134">
        <f>INDEX('Table 4 - Annual PJ'!$DJ$29:$IV$50,MATCH(T$51,'Table 4 - Annual PJ'!$A$29:$A$46,0),MATCH($P58,'Table 4 - Annual PJ'!$DJ$9:$IV$9,0))</f>
        <v>0.757802705698687</v>
      </c>
      <c r="U58" s="134">
        <f>INDEX('Table 4 - Annual PJ'!$DJ$29:$IV$50,MATCH(U$51,'Table 4 - Annual PJ'!$A$29:$A$46,0),MATCH($P58,'Table 4 - Annual PJ'!$DJ$9:$IV$9,0))</f>
        <v>19.2876251046117</v>
      </c>
      <c r="V58" s="134">
        <f>INDEX('Table 4 - Annual PJ'!$DJ$29:$IV$50,MATCH(V$51,'Table 4 - Annual PJ'!$A$29:$A$46,0),MATCH($P58,'Table 4 - Annual PJ'!$DJ$9:$IV$9,0))</f>
        <v>8.25752737226277</v>
      </c>
      <c r="W58" s="134">
        <f>INDEX('Table 4 - Annual PJ'!$DJ$29:$IV$50,MATCH(W$51,'Table 4 - Annual PJ'!$A$29:$A$46,0),MATCH($P58,'Table 4 - Annual PJ'!$DJ$9:$IV$9,0))</f>
        <v>7.49810592</v>
      </c>
      <c r="X58" s="143">
        <f>INDEX('Table 4 - Annual PJ'!$DJ$29:$IV$50,MATCH(X$51,'Table 4 - Annual PJ'!$A$29:$A$46,0),MATCH($P58,'Table 4 - Annual PJ'!$DJ$9:$IV$9,0))</f>
        <v>8.67075608</v>
      </c>
    </row>
    <row r="59" spans="16:24" ht="15">
      <c r="P59" s="122">
        <v>1999</v>
      </c>
      <c r="Q59" s="134">
        <f>INDEX('Table 4 - Annual PJ'!$DJ$29:$IV$50,MATCH(Q$51,'Table 4 - Annual PJ'!$A$29:$A$46,0),MATCH($P59,'Table 4 - Annual PJ'!$DJ$9:$IV$9,0))</f>
        <v>0.0800000000000001</v>
      </c>
      <c r="R59" s="134">
        <f>INDEX('Table 4 - Annual PJ'!$DJ$29:$IV$50,MATCH(R$51,'Table 4 - Annual PJ'!$A$29:$A$46,0),MATCH($P59,'Table 4 - Annual PJ'!$DJ$9:$IV$9,0))</f>
        <v>1.16747962</v>
      </c>
      <c r="S59" s="134">
        <f>INDEX('Table 4 - Annual PJ'!$DJ$29:$IV$50,MATCH(S$51,'Table 4 - Annual PJ'!$A$29:$A$46,0),MATCH($P59,'Table 4 - Annual PJ'!$DJ$9:$IV$9,0))</f>
        <v>1.26314853832</v>
      </c>
      <c r="T59" s="134">
        <f>INDEX('Table 4 - Annual PJ'!$DJ$29:$IV$50,MATCH(T$51,'Table 4 - Annual PJ'!$A$29:$A$46,0),MATCH($P59,'Table 4 - Annual PJ'!$DJ$9:$IV$9,0))</f>
        <v>0.4877564</v>
      </c>
      <c r="U59" s="134">
        <f>INDEX('Table 4 - Annual PJ'!$DJ$29:$IV$50,MATCH(U$51,'Table 4 - Annual PJ'!$A$29:$A$46,0),MATCH($P59,'Table 4 - Annual PJ'!$DJ$9:$IV$9,0))</f>
        <v>17.2827297124812</v>
      </c>
      <c r="V59" s="134">
        <f>INDEX('Table 4 - Annual PJ'!$DJ$29:$IV$50,MATCH(V$51,'Table 4 - Annual PJ'!$A$29:$A$46,0),MATCH($P59,'Table 4 - Annual PJ'!$DJ$9:$IV$9,0))</f>
        <v>12.01064865</v>
      </c>
      <c r="W59" s="134">
        <f>INDEX('Table 4 - Annual PJ'!$DJ$29:$IV$50,MATCH(W$51,'Table 4 - Annual PJ'!$A$29:$A$46,0),MATCH($P59,'Table 4 - Annual PJ'!$DJ$9:$IV$9,0))</f>
        <v>7.13428503719883</v>
      </c>
      <c r="X59" s="143">
        <f>INDEX('Table 4 - Annual PJ'!$DJ$29:$IV$50,MATCH(X$51,'Table 4 - Annual PJ'!$A$29:$A$46,0),MATCH($P59,'Table 4 - Annual PJ'!$DJ$9:$IV$9,0))</f>
        <v>9.0207115</v>
      </c>
    </row>
    <row r="60" spans="16:24" ht="15">
      <c r="P60" s="122">
        <v>2000</v>
      </c>
      <c r="Q60" s="134">
        <f>INDEX('Table 4 - Annual PJ'!$DJ$29:$IV$50,MATCH(Q$51,'Table 4 - Annual PJ'!$A$29:$A$46,0),MATCH($P60,'Table 4 - Annual PJ'!$DJ$9:$IV$9,0))</f>
        <v>0.0800000000000001</v>
      </c>
      <c r="R60" s="134">
        <f>INDEX('Table 4 - Annual PJ'!$DJ$29:$IV$50,MATCH(R$51,'Table 4 - Annual PJ'!$A$29:$A$46,0),MATCH($P60,'Table 4 - Annual PJ'!$DJ$9:$IV$9,0))</f>
        <v>1.0805891781</v>
      </c>
      <c r="S60" s="134">
        <f>INDEX('Table 4 - Annual PJ'!$DJ$29:$IV$50,MATCH(S$51,'Table 4 - Annual PJ'!$A$29:$A$46,0),MATCH($P60,'Table 4 - Annual PJ'!$DJ$9:$IV$9,0))</f>
        <v>1.2472930017048</v>
      </c>
      <c r="T60" s="134">
        <f>INDEX('Table 4 - Annual PJ'!$DJ$29:$IV$50,MATCH(T$51,'Table 4 - Annual PJ'!$A$29:$A$46,0),MATCH($P60,'Table 4 - Annual PJ'!$DJ$9:$IV$9,0))</f>
        <v>0.5838103882</v>
      </c>
      <c r="U60" s="134">
        <f>INDEX('Table 4 - Annual PJ'!$DJ$29:$IV$50,MATCH(U$51,'Table 4 - Annual PJ'!$A$29:$A$46,0),MATCH($P60,'Table 4 - Annual PJ'!$DJ$9:$IV$9,0))</f>
        <v>17.5284234122595</v>
      </c>
      <c r="V60" s="134">
        <f>INDEX('Table 4 - Annual PJ'!$DJ$29:$IV$50,MATCH(V$51,'Table 4 - Annual PJ'!$A$29:$A$46,0),MATCH($P60,'Table 4 - Annual PJ'!$DJ$9:$IV$9,0))</f>
        <v>9.6868035</v>
      </c>
      <c r="W60" s="134">
        <f>INDEX('Table 4 - Annual PJ'!$DJ$29:$IV$50,MATCH(W$51,'Table 4 - Annual PJ'!$A$29:$A$46,0),MATCH($P60,'Table 4 - Annual PJ'!$DJ$9:$IV$9,0))</f>
        <v>7.1398490196357205</v>
      </c>
      <c r="X60" s="143">
        <f>INDEX('Table 4 - Annual PJ'!$DJ$29:$IV$50,MATCH(X$51,'Table 4 - Annual PJ'!$A$29:$A$46,0),MATCH($P60,'Table 4 - Annual PJ'!$DJ$9:$IV$9,0))</f>
        <v>8.53893462</v>
      </c>
    </row>
    <row r="61" spans="16:24" ht="15">
      <c r="P61" s="122">
        <v>2001</v>
      </c>
      <c r="Q61" s="134">
        <f>INDEX('Table 4 - Annual PJ'!$DJ$29:$IV$50,MATCH(Q$51,'Table 4 - Annual PJ'!$A$29:$A$46,0),MATCH($P61,'Table 4 - Annual PJ'!$DJ$9:$IV$9,0))</f>
        <v>0.0800000000000001</v>
      </c>
      <c r="R61" s="134">
        <f>INDEX('Table 4 - Annual PJ'!$DJ$29:$IV$50,MATCH(R$51,'Table 4 - Annual PJ'!$A$29:$A$46,0),MATCH($P61,'Table 4 - Annual PJ'!$DJ$9:$IV$9,0))</f>
        <v>0.7208693618</v>
      </c>
      <c r="S61" s="134">
        <f>INDEX('Table 4 - Annual PJ'!$DJ$29:$IV$50,MATCH(S$51,'Table 4 - Annual PJ'!$A$29:$A$46,0),MATCH($P61,'Table 4 - Annual PJ'!$DJ$9:$IV$9,0))</f>
        <v>1.560318867392</v>
      </c>
      <c r="T61" s="134">
        <f>INDEX('Table 4 - Annual PJ'!$DJ$29:$IV$50,MATCH(T$51,'Table 4 - Annual PJ'!$A$29:$A$46,0),MATCH($P61,'Table 4 - Annual PJ'!$DJ$9:$IV$9,0))</f>
        <v>0.586755314</v>
      </c>
      <c r="U61" s="134">
        <f>INDEX('Table 4 - Annual PJ'!$DJ$29:$IV$50,MATCH(U$51,'Table 4 - Annual PJ'!$A$29:$A$46,0),MATCH($P61,'Table 4 - Annual PJ'!$DJ$9:$IV$9,0))</f>
        <v>22.657093091538</v>
      </c>
      <c r="V61" s="134">
        <f>INDEX('Table 4 - Annual PJ'!$DJ$29:$IV$50,MATCH(V$51,'Table 4 - Annual PJ'!$A$29:$A$46,0),MATCH($P61,'Table 4 - Annual PJ'!$DJ$9:$IV$9,0))</f>
        <v>14.83133795</v>
      </c>
      <c r="W61" s="134">
        <f>INDEX('Table 4 - Annual PJ'!$DJ$29:$IV$50,MATCH(W$51,'Table 4 - Annual PJ'!$A$29:$A$46,0),MATCH($P61,'Table 4 - Annual PJ'!$DJ$9:$IV$9,0))</f>
        <v>7.791751916</v>
      </c>
      <c r="X61" s="143">
        <f>INDEX('Table 4 - Annual PJ'!$DJ$29:$IV$50,MATCH(X$51,'Table 4 - Annual PJ'!$A$29:$A$46,0),MATCH($P61,'Table 4 - Annual PJ'!$DJ$9:$IV$9,0))</f>
        <v>8.697510504</v>
      </c>
    </row>
    <row r="62" spans="16:24" ht="15">
      <c r="P62" s="122">
        <v>2002</v>
      </c>
      <c r="Q62" s="134">
        <f>INDEX('Table 4 - Annual PJ'!$DJ$29:$IV$50,MATCH(Q$51,'Table 4 - Annual PJ'!$A$29:$A$46,0),MATCH($P62,'Table 4 - Annual PJ'!$DJ$9:$IV$9,0))</f>
        <v>0.0800000000000001</v>
      </c>
      <c r="R62" s="134">
        <f>INDEX('Table 4 - Annual PJ'!$DJ$29:$IV$50,MATCH(R$51,'Table 4 - Annual PJ'!$A$29:$A$46,0),MATCH($P62,'Table 4 - Annual PJ'!$DJ$9:$IV$9,0))</f>
        <v>0.6048821824</v>
      </c>
      <c r="S62" s="134">
        <f>INDEX('Table 4 - Annual PJ'!$DJ$29:$IV$50,MATCH(S$51,'Table 4 - Annual PJ'!$A$29:$A$46,0),MATCH($P62,'Table 4 - Annual PJ'!$DJ$9:$IV$9,0))</f>
        <v>1.5063804054176</v>
      </c>
      <c r="T62" s="134">
        <f>INDEX('Table 4 - Annual PJ'!$DJ$29:$IV$50,MATCH(T$51,'Table 4 - Annual PJ'!$A$29:$A$46,0),MATCH($P62,'Table 4 - Annual PJ'!$DJ$9:$IV$9,0))</f>
        <v>0.6264546957</v>
      </c>
      <c r="U62" s="134">
        <f>INDEX('Table 4 - Annual PJ'!$DJ$29:$IV$50,MATCH(U$51,'Table 4 - Annual PJ'!$A$29:$A$46,0),MATCH($P62,'Table 4 - Annual PJ'!$DJ$9:$IV$9,0))</f>
        <v>23.7442842304824</v>
      </c>
      <c r="V62" s="134">
        <f>INDEX('Table 4 - Annual PJ'!$DJ$29:$IV$50,MATCH(V$51,'Table 4 - Annual PJ'!$A$29:$A$46,0),MATCH($P62,'Table 4 - Annual PJ'!$DJ$9:$IV$9,0))</f>
        <v>14.86790002</v>
      </c>
      <c r="W62" s="134">
        <f>INDEX('Table 4 - Annual PJ'!$DJ$29:$IV$50,MATCH(W$51,'Table 4 - Annual PJ'!$A$29:$A$46,0),MATCH($P62,'Table 4 - Annual PJ'!$DJ$9:$IV$9,0))</f>
        <v>6.744339684</v>
      </c>
      <c r="X62" s="143">
        <f>INDEX('Table 4 - Annual PJ'!$DJ$29:$IV$50,MATCH(X$51,'Table 4 - Annual PJ'!$A$29:$A$46,0),MATCH($P62,'Table 4 - Annual PJ'!$DJ$9:$IV$9,0))</f>
        <v>8.722738316</v>
      </c>
    </row>
    <row r="63" spans="16:24" ht="15">
      <c r="P63" s="122">
        <v>2003</v>
      </c>
      <c r="Q63" s="134">
        <f>INDEX('Table 4 - Annual PJ'!$DJ$29:$IV$50,MATCH(Q$51,'Table 4 - Annual PJ'!$A$29:$A$46,0),MATCH($P63,'Table 4 - Annual PJ'!$DJ$9:$IV$9,0))</f>
        <v>0.0800000000000001</v>
      </c>
      <c r="R63" s="134">
        <f>INDEX('Table 4 - Annual PJ'!$DJ$29:$IV$50,MATCH(R$51,'Table 4 - Annual PJ'!$A$29:$A$46,0),MATCH($P63,'Table 4 - Annual PJ'!$DJ$9:$IV$9,0))</f>
        <v>0.8238203727</v>
      </c>
      <c r="S63" s="134">
        <f>INDEX('Table 4 - Annual PJ'!$DJ$29:$IV$50,MATCH(S$51,'Table 4 - Annual PJ'!$A$29:$A$46,0),MATCH($P63,'Table 4 - Annual PJ'!$DJ$9:$IV$9,0))</f>
        <v>1.8183284077904</v>
      </c>
      <c r="T63" s="134">
        <f>INDEX('Table 4 - Annual PJ'!$DJ$29:$IV$50,MATCH(T$51,'Table 4 - Annual PJ'!$A$29:$A$46,0),MATCH($P63,'Table 4 - Annual PJ'!$DJ$9:$IV$9,0))</f>
        <v>0.5543586398</v>
      </c>
      <c r="U63" s="134">
        <f>INDEX('Table 4 - Annual PJ'!$DJ$29:$IV$50,MATCH(U$51,'Table 4 - Annual PJ'!$A$29:$A$46,0),MATCH($P63,'Table 4 - Annual PJ'!$DJ$9:$IV$9,0))</f>
        <v>28.9358238236096</v>
      </c>
      <c r="V63" s="134">
        <f>INDEX('Table 4 - Annual PJ'!$DJ$29:$IV$50,MATCH(V$51,'Table 4 - Annual PJ'!$A$29:$A$46,0),MATCH($P63,'Table 4 - Annual PJ'!$DJ$9:$IV$9,0))</f>
        <v>32.52881928</v>
      </c>
      <c r="W63" s="134">
        <f>INDEX('Table 4 - Annual PJ'!$DJ$29:$IV$50,MATCH(W$51,'Table 4 - Annual PJ'!$A$29:$A$46,0),MATCH($P63,'Table 4 - Annual PJ'!$DJ$9:$IV$9,0))</f>
        <v>8.05028063122855</v>
      </c>
      <c r="X63" s="143">
        <f>INDEX('Table 4 - Annual PJ'!$DJ$29:$IV$50,MATCH(X$51,'Table 4 - Annual PJ'!$A$29:$A$46,0),MATCH($P63,'Table 4 - Annual PJ'!$DJ$9:$IV$9,0))</f>
        <v>9.50646886877145</v>
      </c>
    </row>
    <row r="64" spans="16:24" ht="15">
      <c r="P64" s="122">
        <v>2004</v>
      </c>
      <c r="Q64" s="134">
        <f>INDEX('Table 4 - Annual PJ'!$DJ$29:$IV$50,MATCH(Q$51,'Table 4 - Annual PJ'!$A$29:$A$46,0),MATCH($P64,'Table 4 - Annual PJ'!$DJ$9:$IV$9,0))</f>
        <v>0.0800000000000001</v>
      </c>
      <c r="R64" s="134">
        <f>INDEX('Table 4 - Annual PJ'!$DJ$29:$IV$50,MATCH(R$51,'Table 4 - Annual PJ'!$A$29:$A$46,0),MATCH($P64,'Table 4 - Annual PJ'!$DJ$9:$IV$9,0))</f>
        <v>0.867056350224996</v>
      </c>
      <c r="S64" s="134">
        <f>INDEX('Table 4 - Annual PJ'!$DJ$29:$IV$50,MATCH(S$51,'Table 4 - Annual PJ'!$A$29:$A$46,0),MATCH($P64,'Table 4 - Annual PJ'!$DJ$9:$IV$9,0))</f>
        <v>1.42209266794781</v>
      </c>
      <c r="T64" s="134">
        <f>INDEX('Table 4 - Annual PJ'!$DJ$29:$IV$50,MATCH(T$51,'Table 4 - Annual PJ'!$A$29:$A$46,0),MATCH($P64,'Table 4 - Annual PJ'!$DJ$9:$IV$9,0))</f>
        <v>0.533256385150767</v>
      </c>
      <c r="U64" s="134">
        <f>INDEX('Table 4 - Annual PJ'!$DJ$29:$IV$50,MATCH(U$51,'Table 4 - Annual PJ'!$A$29:$A$46,0),MATCH($P64,'Table 4 - Annual PJ'!$DJ$9:$IV$9,0))</f>
        <v>21.9281380434858</v>
      </c>
      <c r="V64" s="134">
        <f>INDEX('Table 4 - Annual PJ'!$DJ$29:$IV$50,MATCH(V$51,'Table 4 - Annual PJ'!$A$29:$A$46,0),MATCH($P64,'Table 4 - Annual PJ'!$DJ$9:$IV$9,0))</f>
        <v>42.5819072888292</v>
      </c>
      <c r="W64" s="134">
        <f>INDEX('Table 4 - Annual PJ'!$DJ$29:$IV$50,MATCH(W$51,'Table 4 - Annual PJ'!$A$29:$A$46,0),MATCH($P64,'Table 4 - Annual PJ'!$DJ$9:$IV$9,0))</f>
        <v>7.8205197044</v>
      </c>
      <c r="X64" s="143">
        <f>INDEX('Table 4 - Annual PJ'!$DJ$29:$IV$50,MATCH(X$51,'Table 4 - Annual PJ'!$A$29:$A$46,0),MATCH($P64,'Table 4 - Annual PJ'!$DJ$9:$IV$9,0))</f>
        <v>9.8161452956</v>
      </c>
    </row>
    <row r="65" spans="16:24" ht="15">
      <c r="P65" s="122">
        <v>2005</v>
      </c>
      <c r="Q65" s="134">
        <f>INDEX('Table 4 - Annual PJ'!$DJ$29:$IV$50,MATCH(Q$51,'Table 4 - Annual PJ'!$A$29:$A$46,0),MATCH($P65,'Table 4 - Annual PJ'!$DJ$9:$IV$9,0))</f>
        <v>0.0800000000000001</v>
      </c>
      <c r="R65" s="134">
        <f>INDEX('Table 4 - Annual PJ'!$DJ$29:$IV$50,MATCH(R$51,'Table 4 - Annual PJ'!$A$29:$A$46,0),MATCH($P65,'Table 4 - Annual PJ'!$DJ$9:$IV$9,0))</f>
        <v>0.8802481421</v>
      </c>
      <c r="S65" s="134">
        <f>INDEX('Table 4 - Annual PJ'!$DJ$29:$IV$50,MATCH(S$51,'Table 4 - Annual PJ'!$A$29:$A$46,0),MATCH($P65,'Table 4 - Annual PJ'!$DJ$9:$IV$9,0))</f>
        <v>1.3253300684268</v>
      </c>
      <c r="T65" s="134">
        <f>INDEX('Table 4 - Annual PJ'!$DJ$29:$IV$50,MATCH(T$51,'Table 4 - Annual PJ'!$A$29:$A$46,0),MATCH($P65,'Table 4 - Annual PJ'!$DJ$9:$IV$9,0))</f>
        <v>1.223178792</v>
      </c>
      <c r="U65" s="134">
        <f>INDEX('Table 4 - Annual PJ'!$DJ$29:$IV$50,MATCH(U$51,'Table 4 - Annual PJ'!$A$29:$A$46,0),MATCH($P65,'Table 4 - Annual PJ'!$DJ$9:$IV$9,0))</f>
        <v>20.1672886459732</v>
      </c>
      <c r="V65" s="134">
        <f>INDEX('Table 4 - Annual PJ'!$DJ$29:$IV$50,MATCH(V$51,'Table 4 - Annual PJ'!$A$29:$A$46,0),MATCH($P65,'Table 4 - Annual PJ'!$DJ$9:$IV$9,0))</f>
        <v>53.9427442</v>
      </c>
      <c r="W65" s="134">
        <f>INDEX('Table 4 - Annual PJ'!$DJ$29:$IV$50,MATCH(W$51,'Table 4 - Annual PJ'!$A$29:$A$46,0),MATCH($P65,'Table 4 - Annual PJ'!$DJ$9:$IV$9,0))</f>
        <v>7.26036358371811</v>
      </c>
      <c r="X65" s="143">
        <f>INDEX('Table 4 - Annual PJ'!$DJ$29:$IV$50,MATCH(X$51,'Table 4 - Annual PJ'!$A$29:$A$46,0),MATCH($P65,'Table 4 - Annual PJ'!$DJ$9:$IV$9,0))</f>
        <v>9.84969541628189</v>
      </c>
    </row>
    <row r="66" spans="16:24" ht="15">
      <c r="P66" s="122">
        <v>2006</v>
      </c>
      <c r="Q66" s="134">
        <f>INDEX('Table 4 - Annual PJ'!$DJ$29:$IV$50,MATCH(Q$51,'Table 4 - Annual PJ'!$A$29:$A$46,0),MATCH($P66,'Table 4 - Annual PJ'!$DJ$9:$IV$9,0))</f>
        <v>0.0800000000000001</v>
      </c>
      <c r="R66" s="134">
        <f>INDEX('Table 4 - Annual PJ'!$DJ$29:$IV$50,MATCH(R$51,'Table 4 - Annual PJ'!$A$29:$A$46,0),MATCH($P66,'Table 4 - Annual PJ'!$DJ$9:$IV$9,0))</f>
        <v>0.685761884617527</v>
      </c>
      <c r="S66" s="134">
        <f>INDEX('Table 4 - Annual PJ'!$DJ$29:$IV$50,MATCH(S$51,'Table 4 - Annual PJ'!$A$29:$A$46,0),MATCH($P66,'Table 4 - Annual PJ'!$DJ$9:$IV$9,0))</f>
        <v>1.39316058877585</v>
      </c>
      <c r="T66" s="134">
        <f>INDEX('Table 4 - Annual PJ'!$DJ$29:$IV$50,MATCH(T$51,'Table 4 - Annual PJ'!$A$29:$A$46,0),MATCH($P66,'Table 4 - Annual PJ'!$DJ$9:$IV$9,0))</f>
        <v>1.98238268682438</v>
      </c>
      <c r="U66" s="134">
        <f>INDEX('Table 4 - Annual PJ'!$DJ$29:$IV$50,MATCH(U$51,'Table 4 - Annual PJ'!$A$29:$A$46,0),MATCH($P66,'Table 4 - Annual PJ'!$DJ$9:$IV$9,0))</f>
        <v>21.0693102081052</v>
      </c>
      <c r="V66" s="134">
        <f>INDEX('Table 4 - Annual PJ'!$DJ$29:$IV$50,MATCH(V$51,'Table 4 - Annual PJ'!$A$29:$A$46,0),MATCH($P66,'Table 4 - Annual PJ'!$DJ$9:$IV$9,0))</f>
        <v>50.98582034253</v>
      </c>
      <c r="W66" s="134">
        <f>INDEX('Table 4 - Annual PJ'!$DJ$29:$IV$50,MATCH(W$51,'Table 4 - Annual PJ'!$A$29:$A$46,0),MATCH($P66,'Table 4 - Annual PJ'!$DJ$9:$IV$9,0))</f>
        <v>7.603866832</v>
      </c>
      <c r="X66" s="143">
        <f>INDEX('Table 4 - Annual PJ'!$DJ$29:$IV$50,MATCH(X$51,'Table 4 - Annual PJ'!$A$29:$A$46,0),MATCH($P66,'Table 4 - Annual PJ'!$DJ$9:$IV$9,0))</f>
        <v>9.466979168</v>
      </c>
    </row>
    <row r="67" spans="16:24" ht="15">
      <c r="P67" s="122">
        <v>2007</v>
      </c>
      <c r="Q67" s="134">
        <f>INDEX('Table 4 - Annual PJ'!$DJ$29:$IV$50,MATCH(Q$51,'Table 4 - Annual PJ'!$A$29:$A$46,0),MATCH($P67,'Table 4 - Annual PJ'!$DJ$9:$IV$9,0))</f>
        <v>0.0800000000000001</v>
      </c>
      <c r="R67" s="134">
        <f>INDEX('Table 4 - Annual PJ'!$DJ$29:$IV$50,MATCH(R$51,'Table 4 - Annual PJ'!$A$29:$A$46,0),MATCH($P67,'Table 4 - Annual PJ'!$DJ$9:$IV$9,0))</f>
        <v>0.54987622901758</v>
      </c>
      <c r="S67" s="134">
        <f>INDEX('Table 4 - Annual PJ'!$DJ$29:$IV$50,MATCH(S$51,'Table 4 - Annual PJ'!$A$29:$A$46,0),MATCH($P67,'Table 4 - Annual PJ'!$DJ$9:$IV$9,0))</f>
        <v>1.46019384805323</v>
      </c>
      <c r="T67" s="134">
        <f>INDEX('Table 4 - Annual PJ'!$DJ$29:$IV$50,MATCH(T$51,'Table 4 - Annual PJ'!$A$29:$A$46,0),MATCH($P67,'Table 4 - Annual PJ'!$DJ$9:$IV$9,0))</f>
        <v>1.46240973581674</v>
      </c>
      <c r="U67" s="134">
        <f>INDEX('Table 4 - Annual PJ'!$DJ$29:$IV$50,MATCH(U$51,'Table 4 - Annual PJ'!$A$29:$A$46,0),MATCH($P67,'Table 4 - Annual PJ'!$DJ$9:$IV$9,0))</f>
        <v>23.6778511927793</v>
      </c>
      <c r="V67" s="134">
        <f>INDEX('Table 4 - Annual PJ'!$DJ$29:$IV$50,MATCH(V$51,'Table 4 - Annual PJ'!$A$29:$A$46,0),MATCH($P67,'Table 4 - Annual PJ'!$DJ$9:$IV$9,0))</f>
        <v>26.0672709980282</v>
      </c>
      <c r="W67" s="134">
        <f>INDEX('Table 4 - Annual PJ'!$DJ$29:$IV$50,MATCH(W$51,'Table 4 - Annual PJ'!$A$29:$A$46,0),MATCH($P67,'Table 4 - Annual PJ'!$DJ$9:$IV$9,0))</f>
        <v>7.3636254244</v>
      </c>
      <c r="X67" s="143">
        <f>INDEX('Table 4 - Annual PJ'!$DJ$29:$IV$50,MATCH(X$51,'Table 4 - Annual PJ'!$A$29:$A$46,0),MATCH($P67,'Table 4 - Annual PJ'!$DJ$9:$IV$9,0))</f>
        <v>9.9243475756</v>
      </c>
    </row>
    <row r="68" spans="16:24" ht="15">
      <c r="P68" s="122">
        <v>2008</v>
      </c>
      <c r="Q68" s="134">
        <f>INDEX('Table 4 - Annual PJ'!$DJ$29:$IV$50,MATCH(Q$51,'Table 4 - Annual PJ'!$A$29:$A$46,0),MATCH($P68,'Table 4 - Annual PJ'!$DJ$9:$IV$9,0))</f>
        <v>0.0800000000000001</v>
      </c>
      <c r="R68" s="134">
        <f>INDEX('Table 4 - Annual PJ'!$DJ$29:$IV$50,MATCH(R$51,'Table 4 - Annual PJ'!$A$29:$A$46,0),MATCH($P68,'Table 4 - Annual PJ'!$DJ$9:$IV$9,0))</f>
        <v>0.363268922300398</v>
      </c>
      <c r="S68" s="134">
        <f>INDEX('Table 4 - Annual PJ'!$DJ$29:$IV$50,MATCH(S$51,'Table 4 - Annual PJ'!$A$29:$A$46,0),MATCH($P68,'Table 4 - Annual PJ'!$DJ$9:$IV$9,0))</f>
        <v>1.58408309429724</v>
      </c>
      <c r="T68" s="134">
        <f>INDEX('Table 4 - Annual PJ'!$DJ$29:$IV$50,MATCH(T$51,'Table 4 - Annual PJ'!$A$29:$A$46,0),MATCH($P68,'Table 4 - Annual PJ'!$DJ$9:$IV$9,0))</f>
        <v>1.73706537331045</v>
      </c>
      <c r="U68" s="134">
        <f>INDEX('Table 4 - Annual PJ'!$DJ$29:$IV$50,MATCH(U$51,'Table 4 - Annual PJ'!$A$29:$A$46,0),MATCH($P68,'Table 4 - Annual PJ'!$DJ$9:$IV$9,0))</f>
        <v>24.6132716099511</v>
      </c>
      <c r="V68" s="134">
        <f>INDEX('Table 4 - Annual PJ'!$DJ$29:$IV$50,MATCH(V$51,'Table 4 - Annual PJ'!$A$29:$A$46,0),MATCH($P68,'Table 4 - Annual PJ'!$DJ$9:$IV$9,0))</f>
        <v>43.0938233309216</v>
      </c>
      <c r="W68" s="134">
        <f>INDEX('Table 4 - Annual PJ'!$DJ$29:$IV$50,MATCH(W$51,'Table 4 - Annual PJ'!$A$29:$A$46,0),MATCH($P68,'Table 4 - Annual PJ'!$DJ$9:$IV$9,0))</f>
        <v>7.0511732692</v>
      </c>
      <c r="X68" s="143">
        <f>INDEX('Table 4 - Annual PJ'!$DJ$29:$IV$50,MATCH(X$51,'Table 4 - Annual PJ'!$A$29:$A$46,0),MATCH($P68,'Table 4 - Annual PJ'!$DJ$9:$IV$9,0))</f>
        <v>9.1679457308</v>
      </c>
    </row>
    <row r="69" spans="16:24" ht="15">
      <c r="P69" s="122">
        <v>2009</v>
      </c>
      <c r="Q69" s="134">
        <f>INDEX('Table 4 - Annual PJ'!$DJ$29:$IV$50,MATCH(Q$51,'Table 4 - Annual PJ'!$A$29:$A$46,0),MATCH($P69,'Table 4 - Annual PJ'!$DJ$9:$IV$9,0))</f>
        <v>0.0188705860426988</v>
      </c>
      <c r="R69" s="134">
        <f>INDEX('Table 4 - Annual PJ'!$DJ$29:$IV$50,MATCH(R$51,'Table 4 - Annual PJ'!$A$29:$A$46,0),MATCH($P69,'Table 4 - Annual PJ'!$DJ$9:$IV$9,0))</f>
        <v>0.855437785388693</v>
      </c>
      <c r="S69" s="134">
        <f>INDEX('Table 4 - Annual PJ'!$DJ$29:$IV$50,MATCH(S$51,'Table 4 - Annual PJ'!$A$29:$A$46,0),MATCH($P69,'Table 4 - Annual PJ'!$DJ$9:$IV$9,0))</f>
        <v>1.28871199446662</v>
      </c>
      <c r="T69" s="134">
        <f>INDEX('Table 4 - Annual PJ'!$DJ$29:$IV$50,MATCH(T$51,'Table 4 - Annual PJ'!$A$29:$A$46,0),MATCH($P69,'Table 4 - Annual PJ'!$DJ$9:$IV$9,0))</f>
        <v>0.841312040418132</v>
      </c>
      <c r="U69" s="134">
        <f>INDEX('Table 4 - Annual PJ'!$DJ$29:$IV$50,MATCH(U$51,'Table 4 - Annual PJ'!$A$29:$A$46,0),MATCH($P69,'Table 4 - Annual PJ'!$DJ$9:$IV$9,0))</f>
        <v>20.4252992329565</v>
      </c>
      <c r="V69" s="134">
        <f>INDEX('Table 4 - Annual PJ'!$DJ$29:$IV$50,MATCH(V$51,'Table 4 - Annual PJ'!$A$29:$A$46,0),MATCH($P69,'Table 4 - Annual PJ'!$DJ$9:$IV$9,0))</f>
        <v>27.6213165705278</v>
      </c>
      <c r="W69" s="134">
        <f>INDEX('Table 4 - Annual PJ'!$DJ$29:$IV$50,MATCH(W$51,'Table 4 - Annual PJ'!$A$29:$A$46,0),MATCH($P69,'Table 4 - Annual PJ'!$DJ$9:$IV$9,0))</f>
        <v>6.7636018133</v>
      </c>
      <c r="X69" s="143">
        <f>INDEX('Table 4 - Annual PJ'!$DJ$29:$IV$50,MATCH(X$51,'Table 4 - Annual PJ'!$A$29:$A$46,0),MATCH($P69,'Table 4 - Annual PJ'!$DJ$9:$IV$9,0))</f>
        <v>9.6943201867</v>
      </c>
    </row>
    <row r="70" spans="16:24" ht="15">
      <c r="P70" s="122">
        <v>2010</v>
      </c>
      <c r="Q70" s="134">
        <f>INDEX('Table 4 - Annual PJ'!$DJ$29:$IV$50,MATCH(Q$51,'Table 4 - Annual PJ'!$A$29:$A$46,0),MATCH($P70,'Table 4 - Annual PJ'!$DJ$9:$IV$9,0))</f>
        <v>0.0467321204484448</v>
      </c>
      <c r="R70" s="134">
        <f>INDEX('Table 4 - Annual PJ'!$DJ$29:$IV$50,MATCH(R$51,'Table 4 - Annual PJ'!$A$29:$A$46,0),MATCH($P70,'Table 4 - Annual PJ'!$DJ$9:$IV$9,0))</f>
        <v>0.531352125615965</v>
      </c>
      <c r="S70" s="134">
        <f>INDEX('Table 4 - Annual PJ'!$DJ$29:$IV$50,MATCH(S$51,'Table 4 - Annual PJ'!$A$29:$A$46,0),MATCH($P70,'Table 4 - Annual PJ'!$DJ$9:$IV$9,0))</f>
        <v>1.44536809065463</v>
      </c>
      <c r="T70" s="134">
        <f>INDEX('Table 4 - Annual PJ'!$DJ$29:$IV$50,MATCH(T$51,'Table 4 - Annual PJ'!$A$29:$A$46,0),MATCH($P70,'Table 4 - Annual PJ'!$DJ$9:$IV$9,0))</f>
        <v>1.94519492040423</v>
      </c>
      <c r="U70" s="134">
        <f>INDEX('Table 4 - Annual PJ'!$DJ$29:$IV$50,MATCH(U$51,'Table 4 - Annual PJ'!$A$29:$A$46,0),MATCH($P70,'Table 4 - Annual PJ'!$DJ$9:$IV$9,0))</f>
        <v>21.1222604737349</v>
      </c>
      <c r="V70" s="134">
        <f>INDEX('Table 4 - Annual PJ'!$DJ$29:$IV$50,MATCH(V$51,'Table 4 - Annual PJ'!$A$29:$A$46,0),MATCH($P70,'Table 4 - Annual PJ'!$DJ$9:$IV$9,0))</f>
        <v>13.8344956341288</v>
      </c>
      <c r="W70" s="134">
        <f>INDEX('Table 4 - Annual PJ'!$DJ$29:$IV$50,MATCH(W$51,'Table 4 - Annual PJ'!$A$29:$A$46,0),MATCH($P70,'Table 4 - Annual PJ'!$DJ$9:$IV$9,0))</f>
        <v>7.77170180900033</v>
      </c>
      <c r="X70" s="143">
        <f>INDEX('Table 4 - Annual PJ'!$DJ$29:$IV$50,MATCH(X$51,'Table 4 - Annual PJ'!$A$29:$A$46,0),MATCH($P70,'Table 4 - Annual PJ'!$DJ$9:$IV$9,0))</f>
        <v>10.5812235946425</v>
      </c>
    </row>
    <row r="71" spans="16:24" ht="15">
      <c r="P71" s="122">
        <v>2011</v>
      </c>
      <c r="Q71" s="134">
        <f>INDEX('Table 4 - Annual PJ'!$DJ$29:$IV$50,MATCH(Q$51,'Table 4 - Annual PJ'!$A$29:$A$46,0),MATCH($P71,'Table 4 - Annual PJ'!$DJ$9:$IV$9,0))</f>
        <v>0.0386829671742739</v>
      </c>
      <c r="R71" s="134">
        <f>INDEX('Table 4 - Annual PJ'!$DJ$29:$IV$50,MATCH(R$51,'Table 4 - Annual PJ'!$A$29:$A$46,0),MATCH($P71,'Table 4 - Annual PJ'!$DJ$9:$IV$9,0))</f>
        <v>0.725086164436489</v>
      </c>
      <c r="S71" s="134">
        <f>INDEX('Table 4 - Annual PJ'!$DJ$29:$IV$50,MATCH(S$51,'Table 4 - Annual PJ'!$A$29:$A$46,0),MATCH($P71,'Table 4 - Annual PJ'!$DJ$9:$IV$9,0))</f>
        <v>1.29123053694722</v>
      </c>
      <c r="T71" s="134">
        <f>INDEX('Table 4 - Annual PJ'!$DJ$29:$IV$50,MATCH(T$51,'Table 4 - Annual PJ'!$A$29:$A$46,0),MATCH($P71,'Table 4 - Annual PJ'!$DJ$9:$IV$9,0))</f>
        <v>2.11623628241318</v>
      </c>
      <c r="U71" s="134">
        <f>INDEX('Table 4 - Annual PJ'!$DJ$29:$IV$50,MATCH(U$51,'Table 4 - Annual PJ'!$A$29:$A$46,0),MATCH($P71,'Table 4 - Annual PJ'!$DJ$9:$IV$9,0))</f>
        <v>19.0736663257554</v>
      </c>
      <c r="V71" s="134">
        <f>INDEX('Table 4 - Annual PJ'!$DJ$29:$IV$50,MATCH(V$51,'Table 4 - Annual PJ'!$A$29:$A$46,0),MATCH($P71,'Table 4 - Annual PJ'!$DJ$9:$IV$9,0))</f>
        <v>16.5064428138615</v>
      </c>
      <c r="W71" s="134">
        <f>INDEX('Table 4 - Annual PJ'!$DJ$29:$IV$50,MATCH(W$51,'Table 4 - Annual PJ'!$A$29:$A$46,0),MATCH($P71,'Table 4 - Annual PJ'!$DJ$9:$IV$9,0))</f>
        <v>6.75640143563035</v>
      </c>
      <c r="X71" s="143">
        <f>INDEX('Table 4 - Annual PJ'!$DJ$29:$IV$50,MATCH(X$51,'Table 4 - Annual PJ'!$A$29:$A$46,0),MATCH($P71,'Table 4 - Annual PJ'!$DJ$9:$IV$9,0))</f>
        <v>11.4126453771925</v>
      </c>
    </row>
    <row r="72" spans="16:24" ht="15">
      <c r="P72" s="122">
        <v>2012</v>
      </c>
      <c r="Q72" s="134">
        <f>INDEX('Table 4 - Annual PJ'!$DJ$29:$IV$50,MATCH(Q$51,'Table 4 - Annual PJ'!$A$29:$A$46,0),MATCH($P72,'Table 4 - Annual PJ'!$DJ$9:$IV$9,0))</f>
        <v>0.0211596099181359</v>
      </c>
      <c r="R72" s="134">
        <f>INDEX('Table 4 - Annual PJ'!$DJ$29:$IV$50,MATCH(R$51,'Table 4 - Annual PJ'!$A$29:$A$46,0),MATCH($P72,'Table 4 - Annual PJ'!$DJ$9:$IV$9,0))</f>
        <v>0.47434090155609</v>
      </c>
      <c r="S72" s="134">
        <f>INDEX('Table 4 - Annual PJ'!$DJ$29:$IV$50,MATCH(S$51,'Table 4 - Annual PJ'!$A$29:$A$46,0),MATCH($P72,'Table 4 - Annual PJ'!$DJ$9:$IV$9,0))</f>
        <v>1.41661688498435</v>
      </c>
      <c r="T72" s="134">
        <f>INDEX('Table 4 - Annual PJ'!$DJ$29:$IV$50,MATCH(T$51,'Table 4 - Annual PJ'!$A$29:$A$46,0),MATCH($P72,'Table 4 - Annual PJ'!$DJ$9:$IV$9,0))</f>
        <v>3.59899441109562</v>
      </c>
      <c r="U72" s="134">
        <f>INDEX('Table 4 - Annual PJ'!$DJ$29:$IV$50,MATCH(U$51,'Table 4 - Annual PJ'!$A$29:$A$46,0),MATCH($P72,'Table 4 - Annual PJ'!$DJ$9:$IV$9,0))</f>
        <v>19.5433097328268</v>
      </c>
      <c r="V72" s="134">
        <f>INDEX('Table 4 - Annual PJ'!$DJ$29:$IV$50,MATCH(V$51,'Table 4 - Annual PJ'!$A$29:$A$46,0),MATCH($P72,'Table 4 - Annual PJ'!$DJ$9:$IV$9,0))</f>
        <v>29.3233866686254</v>
      </c>
      <c r="W72" s="134">
        <f>INDEX('Table 4 - Annual PJ'!$DJ$29:$IV$50,MATCH(W$51,'Table 4 - Annual PJ'!$A$29:$A$46,0),MATCH($P72,'Table 4 - Annual PJ'!$DJ$9:$IV$9,0))</f>
        <v>7.37556146537317</v>
      </c>
      <c r="X72" s="143">
        <f>INDEX('Table 4 - Annual PJ'!$DJ$29:$IV$50,MATCH(X$51,'Table 4 - Annual PJ'!$A$29:$A$46,0),MATCH($P72,'Table 4 - Annual PJ'!$DJ$9:$IV$9,0))</f>
        <v>11.0587040035047</v>
      </c>
    </row>
    <row r="73" spans="16:24" ht="15">
      <c r="P73" s="122">
        <v>2013</v>
      </c>
      <c r="Q73" s="134">
        <f>INDEX('Table 4 - Annual PJ'!$DJ$29:$IV$50,MATCH(Q$51,'Table 4 - Annual PJ'!$A$29:$A$46,0),MATCH($P73,'Table 4 - Annual PJ'!$DJ$9:$IV$9,0))</f>
        <v>0.0119047482376891</v>
      </c>
      <c r="R73" s="134">
        <f>INDEX('Table 4 - Annual PJ'!$DJ$29:$IV$50,MATCH(R$51,'Table 4 - Annual PJ'!$A$29:$A$46,0),MATCH($P73,'Table 4 - Annual PJ'!$DJ$9:$IV$9,0))</f>
        <v>0.331984787719094</v>
      </c>
      <c r="S73" s="134">
        <f>INDEX('Table 4 - Annual PJ'!$DJ$29:$IV$50,MATCH(S$51,'Table 4 - Annual PJ'!$A$29:$A$46,0),MATCH($P73,'Table 4 - Annual PJ'!$DJ$9:$IV$9,0))</f>
        <v>1.4640428145359</v>
      </c>
      <c r="T73" s="134">
        <f>INDEX('Table 4 - Annual PJ'!$DJ$29:$IV$50,MATCH(T$51,'Table 4 - Annual PJ'!$A$29:$A$46,0),MATCH($P73,'Table 4 - Annual PJ'!$DJ$9:$IV$9,0))</f>
        <v>3.22629426484454</v>
      </c>
      <c r="U73" s="134">
        <f>INDEX('Table 4 - Annual PJ'!$DJ$29:$IV$50,MATCH(U$51,'Table 4 - Annual PJ'!$A$29:$A$46,0),MATCH($P73,'Table 4 - Annual PJ'!$DJ$9:$IV$9,0))</f>
        <v>22.3152844215867</v>
      </c>
      <c r="V73" s="134">
        <f>INDEX('Table 4 - Annual PJ'!$DJ$29:$IV$50,MATCH(V$51,'Table 4 - Annual PJ'!$A$29:$A$46,0),MATCH($P73,'Table 4 - Annual PJ'!$DJ$9:$IV$9,0))</f>
        <v>17.564171295115</v>
      </c>
      <c r="W73" s="134">
        <f>INDEX('Table 4 - Annual PJ'!$DJ$29:$IV$50,MATCH(W$51,'Table 4 - Annual PJ'!$A$29:$A$46,0),MATCH($P73,'Table 4 - Annual PJ'!$DJ$9:$IV$9,0))</f>
        <v>7.67104974640444</v>
      </c>
      <c r="X73" s="143">
        <f>INDEX('Table 4 - Annual PJ'!$DJ$29:$IV$50,MATCH(X$51,'Table 4 - Annual PJ'!$A$29:$A$46,0),MATCH($P73,'Table 4 - Annual PJ'!$DJ$9:$IV$9,0))</f>
        <v>11.5460411700226</v>
      </c>
    </row>
    <row r="74" spans="16:24" ht="15">
      <c r="P74" s="122">
        <v>2014</v>
      </c>
      <c r="Q74" s="134">
        <f>INDEX('Table 4 - Annual PJ'!$DJ$29:$IV$50,MATCH(Q$51,'Table 4 - Annual PJ'!$A$29:$A$46,0),MATCH($P74,'Table 4 - Annual PJ'!$DJ$9:$IV$9,0))</f>
        <v>0.0147016571175838</v>
      </c>
      <c r="R74" s="134">
        <f>INDEX('Table 4 - Annual PJ'!$DJ$29:$IV$50,MATCH(R$51,'Table 4 - Annual PJ'!$A$29:$A$46,0),MATCH($P74,'Table 4 - Annual PJ'!$DJ$9:$IV$9,0))</f>
        <v>0.34618363845313</v>
      </c>
      <c r="S74" s="134">
        <f>INDEX('Table 4 - Annual PJ'!$DJ$29:$IV$50,MATCH(S$51,'Table 4 - Annual PJ'!$A$29:$A$46,0),MATCH($P74,'Table 4 - Annual PJ'!$DJ$9:$IV$9,0))</f>
        <v>1.00231616141801</v>
      </c>
      <c r="T74" s="134">
        <f>INDEX('Table 4 - Annual PJ'!$DJ$29:$IV$50,MATCH(T$51,'Table 4 - Annual PJ'!$A$29:$A$46,0),MATCH($P74,'Table 4 - Annual PJ'!$DJ$9:$IV$9,0))</f>
        <v>1.58632628700349</v>
      </c>
      <c r="U74" s="134">
        <f>INDEX('Table 4 - Annual PJ'!$DJ$29:$IV$50,MATCH(U$51,'Table 4 - Annual PJ'!$A$29:$A$46,0),MATCH($P74,'Table 4 - Annual PJ'!$DJ$9:$IV$9,0))</f>
        <v>22.2574409995774</v>
      </c>
      <c r="V74" s="134">
        <f>INDEX('Table 4 - Annual PJ'!$DJ$29:$IV$50,MATCH(V$51,'Table 4 - Annual PJ'!$A$29:$A$46,0),MATCH($P74,'Table 4 - Annual PJ'!$DJ$9:$IV$9,0))</f>
        <v>13.2174390791702</v>
      </c>
      <c r="W74" s="134">
        <f>INDEX('Table 4 - Annual PJ'!$DJ$29:$IV$50,MATCH(W$51,'Table 4 - Annual PJ'!$A$29:$A$46,0),MATCH($P74,'Table 4 - Annual PJ'!$DJ$9:$IV$9,0))</f>
        <v>7.48871374751972</v>
      </c>
      <c r="X74" s="143">
        <f>INDEX('Table 4 - Annual PJ'!$DJ$29:$IV$50,MATCH(X$51,'Table 4 - Annual PJ'!$A$29:$A$46,0),MATCH($P74,'Table 4 - Annual PJ'!$DJ$9:$IV$9,0))</f>
        <v>11.8073397536339</v>
      </c>
    </row>
    <row r="75" spans="16:24" ht="15">
      <c r="P75" s="122">
        <v>2015</v>
      </c>
      <c r="Q75" s="134">
        <f>INDEX('Table 4 - Annual PJ'!$DJ$29:$IV$50,MATCH(Q$51,'Table 4 - Annual PJ'!$A$29:$A$46,0),MATCH($P75,'Table 4 - Annual PJ'!$DJ$9:$IV$9,0))</f>
        <v>0.0114201157455556</v>
      </c>
      <c r="R75" s="134">
        <f>INDEX('Table 4 - Annual PJ'!$DJ$29:$IV$50,MATCH(R$51,'Table 4 - Annual PJ'!$A$29:$A$46,0),MATCH($P75,'Table 4 - Annual PJ'!$DJ$9:$IV$9,0))</f>
        <v>0.390452380318496</v>
      </c>
      <c r="S75" s="134">
        <f>INDEX('Table 4 - Annual PJ'!$DJ$29:$IV$50,MATCH(S$51,'Table 4 - Annual PJ'!$A$29:$A$46,0),MATCH($P75,'Table 4 - Annual PJ'!$DJ$9:$IV$9,0))</f>
        <v>0.993315650443748</v>
      </c>
      <c r="T75" s="134">
        <f>INDEX('Table 4 - Annual PJ'!$DJ$29:$IV$50,MATCH(T$51,'Table 4 - Annual PJ'!$A$29:$A$46,0),MATCH($P75,'Table 4 - Annual PJ'!$DJ$9:$IV$9,0))</f>
        <v>2.08384646537157</v>
      </c>
      <c r="U75" s="134">
        <f>INDEX('Table 4 - Annual PJ'!$DJ$29:$IV$50,MATCH(U$51,'Table 4 - Annual PJ'!$A$29:$A$46,0),MATCH($P75,'Table 4 - Annual PJ'!$DJ$9:$IV$9,0))</f>
        <v>22.6997938813372</v>
      </c>
      <c r="V75" s="134">
        <f>INDEX('Table 4 - Annual PJ'!$DJ$29:$IV$50,MATCH(V$51,'Table 4 - Annual PJ'!$A$29:$A$46,0),MATCH($P75,'Table 4 - Annual PJ'!$DJ$9:$IV$9,0))</f>
        <v>11.9945638130451</v>
      </c>
      <c r="W75" s="134">
        <f>INDEX('Table 4 - Annual PJ'!$DJ$29:$IV$50,MATCH(W$51,'Table 4 - Annual PJ'!$A$29:$A$46,0),MATCH($P75,'Table 4 - Annual PJ'!$DJ$9:$IV$9,0))</f>
        <v>7.73567221609946</v>
      </c>
      <c r="X75" s="143">
        <f>INDEX('Table 4 - Annual PJ'!$DJ$29:$IV$50,MATCH(X$51,'Table 4 - Annual PJ'!$A$29:$A$46,0),MATCH($P75,'Table 4 - Annual PJ'!$DJ$9:$IV$9,0))</f>
        <v>11.8396907454045</v>
      </c>
    </row>
    <row r="76" spans="16:24" ht="15">
      <c r="P76" s="122">
        <v>2016</v>
      </c>
      <c r="Q76" s="134">
        <f>INDEX('Table 4 - Annual PJ'!$DJ$29:$IV$50,MATCH(Q$51,'Table 4 - Annual PJ'!$A$29:$A$46,0),MATCH($P76,'Table 4 - Annual PJ'!$DJ$9:$IV$9,0))</f>
        <v>0.00197977540688132</v>
      </c>
      <c r="R76" s="134">
        <f>INDEX('Table 4 - Annual PJ'!$DJ$29:$IV$50,MATCH(R$51,'Table 4 - Annual PJ'!$A$29:$A$46,0),MATCH($P76,'Table 4 - Annual PJ'!$DJ$9:$IV$9,0))</f>
        <v>0.343415676403122</v>
      </c>
      <c r="S76" s="134">
        <f>INDEX('Table 4 - Annual PJ'!$DJ$29:$IV$50,MATCH(S$51,'Table 4 - Annual PJ'!$A$29:$A$46,0),MATCH($P76,'Table 4 - Annual PJ'!$DJ$9:$IV$9,0))</f>
        <v>1.08236303629242</v>
      </c>
      <c r="T76" s="134">
        <f>INDEX('Table 4 - Annual PJ'!$DJ$29:$IV$50,MATCH(T$51,'Table 4 - Annual PJ'!$A$29:$A$46,0),MATCH($P76,'Table 4 - Annual PJ'!$DJ$9:$IV$9,0))</f>
        <v>1.1654212562378</v>
      </c>
      <c r="U76" s="134">
        <f>INDEX('Table 4 - Annual PJ'!$DJ$29:$IV$50,MATCH(U$51,'Table 4 - Annual PJ'!$A$29:$A$46,0),MATCH($P76,'Table 4 - Annual PJ'!$DJ$9:$IV$9,0))</f>
        <v>20.7436507338686</v>
      </c>
      <c r="V76" s="134">
        <f>INDEX('Table 4 - Annual PJ'!$DJ$29:$IV$50,MATCH(V$51,'Table 4 - Annual PJ'!$A$29:$A$46,0),MATCH($P76,'Table 4 - Annual PJ'!$DJ$9:$IV$9,0))</f>
        <v>4.844613025</v>
      </c>
      <c r="W76" s="134">
        <f>INDEX('Table 4 - Annual PJ'!$DJ$29:$IV$50,MATCH(W$51,'Table 4 - Annual PJ'!$A$29:$A$46,0),MATCH($P76,'Table 4 - Annual PJ'!$DJ$9:$IV$9,0))</f>
        <v>7.2305162688</v>
      </c>
      <c r="X76" s="143">
        <f>INDEX('Table 4 - Annual PJ'!$DJ$29:$IV$50,MATCH(X$51,'Table 4 - Annual PJ'!$A$29:$A$46,0),MATCH($P76,'Table 4 - Annual PJ'!$DJ$9:$IV$9,0))</f>
        <v>11.7029768312</v>
      </c>
    </row>
    <row r="77" spans="16:24" ht="15">
      <c r="P77" s="122">
        <v>2017</v>
      </c>
      <c r="Q77" s="134">
        <f>INDEX('Table 4 - Annual PJ'!$DJ$29:$IV$50,MATCH(Q$51,'Table 4 - Annual PJ'!$A$29:$A$46,0),MATCH($P77,'Table 4 - Annual PJ'!$DJ$9:$IV$9,0))</f>
        <v>0</v>
      </c>
      <c r="R77" s="134">
        <f>INDEX('Table 4 - Annual PJ'!$DJ$29:$IV$50,MATCH(R$51,'Table 4 - Annual PJ'!$A$29:$A$46,0),MATCH($P77,'Table 4 - Annual PJ'!$DJ$9:$IV$9,0))</f>
        <v>0.296260157405841</v>
      </c>
      <c r="S77" s="134">
        <f>INDEX('Table 4 - Annual PJ'!$DJ$29:$IV$50,MATCH(S$51,'Table 4 - Annual PJ'!$A$29:$A$46,0),MATCH($P77,'Table 4 - Annual PJ'!$DJ$9:$IV$9,0))</f>
        <v>0.995063974307443</v>
      </c>
      <c r="T77" s="134">
        <f>INDEX('Table 4 - Annual PJ'!$DJ$29:$IV$50,MATCH(T$51,'Table 4 - Annual PJ'!$A$29:$A$46,0),MATCH($P77,'Table 4 - Annual PJ'!$DJ$9:$IV$9,0))</f>
        <v>2.70667354202018</v>
      </c>
      <c r="U77" s="134">
        <f>INDEX('Table 4 - Annual PJ'!$DJ$29:$IV$50,MATCH(U$51,'Table 4 - Annual PJ'!$A$29:$A$46,0),MATCH($P77,'Table 4 - Annual PJ'!$DJ$9:$IV$9,0))</f>
        <v>20.187541113644</v>
      </c>
      <c r="V77" s="134">
        <f>INDEX('Table 4 - Annual PJ'!$DJ$29:$IV$50,MATCH(V$51,'Table 4 - Annual PJ'!$A$29:$A$46,0),MATCH($P77,'Table 4 - Annual PJ'!$DJ$9:$IV$9,0))</f>
        <v>5.68105875552565</v>
      </c>
      <c r="W77" s="134">
        <f>INDEX('Table 4 - Annual PJ'!$DJ$29:$IV$50,MATCH(W$51,'Table 4 - Annual PJ'!$A$29:$A$46,0),MATCH($P77,'Table 4 - Annual PJ'!$DJ$9:$IV$9,0))</f>
        <v>7.63153863263861</v>
      </c>
      <c r="X77" s="143">
        <f>INDEX('Table 4 - Annual PJ'!$DJ$29:$IV$50,MATCH(X$51,'Table 4 - Annual PJ'!$A$29:$A$46,0),MATCH($P77,'Table 4 - Annual PJ'!$DJ$9:$IV$9,0))</f>
        <v>11.7585135678983</v>
      </c>
    </row>
    <row r="78" spans="16:24" ht="15">
      <c r="P78" s="122">
        <v>2018</v>
      </c>
      <c r="Q78" s="134">
        <f>INDEX('Table 4 - Annual PJ'!$DJ$29:$IV$50,MATCH(Q$51,'Table 4 - Annual PJ'!$A$29:$A$46,0),MATCH($P78,'Table 4 - Annual PJ'!$DJ$9:$IV$9,0))</f>
        <v>0</v>
      </c>
      <c r="R78" s="134">
        <f>INDEX('Table 4 - Annual PJ'!$DJ$29:$IV$50,MATCH(R$51,'Table 4 - Annual PJ'!$A$29:$A$46,0),MATCH($P78,'Table 4 - Annual PJ'!$DJ$9:$IV$9,0))</f>
        <v>0.314006803113823</v>
      </c>
      <c r="S78" s="134">
        <f>INDEX('Table 4 - Annual PJ'!$DJ$29:$IV$50,MATCH(S$51,'Table 4 - Annual PJ'!$A$29:$A$46,0),MATCH($P78,'Table 4 - Annual PJ'!$DJ$9:$IV$9,0))</f>
        <v>0.773079367958421</v>
      </c>
      <c r="T78" s="134">
        <f>INDEX('Table 4 - Annual PJ'!$DJ$29:$IV$50,MATCH(T$51,'Table 4 - Annual PJ'!$A$29:$A$46,0),MATCH($P78,'Table 4 - Annual PJ'!$DJ$9:$IV$9,0))</f>
        <v>2.15622368015975</v>
      </c>
      <c r="U78" s="134">
        <f>INDEX('Table 4 - Annual PJ'!$DJ$29:$IV$50,MATCH(U$51,'Table 4 - Annual PJ'!$A$29:$A$46,0),MATCH($P78,'Table 4 - Annual PJ'!$DJ$9:$IV$9,0))</f>
        <v>23.4656958467384</v>
      </c>
      <c r="V78" s="134">
        <f>INDEX('Table 4 - Annual PJ'!$DJ$29:$IV$50,MATCH(V$51,'Table 4 - Annual PJ'!$A$29:$A$46,0),MATCH($P78,'Table 4 - Annual PJ'!$DJ$9:$IV$9,0))</f>
        <v>10.2141885031074</v>
      </c>
      <c r="W78" s="134">
        <f>INDEX('Table 4 - Annual PJ'!$DJ$29:$IV$50,MATCH(W$51,'Table 4 - Annual PJ'!$A$29:$A$46,0),MATCH($P78,'Table 4 - Annual PJ'!$DJ$9:$IV$9,0))</f>
        <v>7.25468036403878</v>
      </c>
      <c r="X78" s="143">
        <f>INDEX('Table 4 - Annual PJ'!$DJ$29:$IV$50,MATCH(X$51,'Table 4 - Annual PJ'!$A$29:$A$46,0),MATCH($P78,'Table 4 - Annual PJ'!$DJ$9:$IV$9,0))</f>
        <v>11.4059388131905</v>
      </c>
    </row>
    <row r="79" spans="16:24" ht="14.5">
      <c r="P79" s="122">
        <v>2019</v>
      </c>
      <c r="Q79" s="134">
        <f>INDEX('Table 4 - Annual PJ'!$DJ$29:$IV$50,MATCH(Q$51,'Table 4 - Annual PJ'!$A$29:$A$46,0),MATCH($P79,'Table 4 - Annual PJ'!$DJ$9:$IV$9,0))</f>
        <v>0</v>
      </c>
      <c r="R79" s="134">
        <f>INDEX('Table 4 - Annual PJ'!$DJ$29:$IV$50,MATCH(R$51,'Table 4 - Annual PJ'!$A$29:$A$46,0),MATCH($P79,'Table 4 - Annual PJ'!$DJ$9:$IV$9,0))</f>
        <v>0.23397772674399</v>
      </c>
      <c r="S79" s="134">
        <f>INDEX('Table 4 - Annual PJ'!$DJ$29:$IV$50,MATCH(S$51,'Table 4 - Annual PJ'!$A$29:$A$46,0),MATCH($P79,'Table 4 - Annual PJ'!$DJ$9:$IV$9,0))</f>
        <v>0.79798771523915</v>
      </c>
      <c r="T79" s="134">
        <f>INDEX('Table 4 - Annual PJ'!$DJ$29:$IV$50,MATCH(T$51,'Table 4 - Annual PJ'!$A$29:$A$46,0),MATCH($P79,'Table 4 - Annual PJ'!$DJ$9:$IV$9,0))</f>
        <v>1.89452695723088</v>
      </c>
      <c r="U79" s="134">
        <f>INDEX('Table 4 - Annual PJ'!$DJ$29:$IV$50,MATCH(U$51,'Table 4 - Annual PJ'!$A$29:$A$46,0),MATCH($P79,'Table 4 - Annual PJ'!$DJ$9:$IV$9,0))</f>
        <v>21.9213555841941</v>
      </c>
      <c r="V79" s="134">
        <f>INDEX('Table 4 - Annual PJ'!$DJ$29:$IV$50,MATCH(V$51,'Table 4 - Annual PJ'!$A$29:$A$46,0),MATCH($P79,'Table 4 - Annual PJ'!$DJ$9:$IV$9,0))</f>
        <v>16.0834265980056</v>
      </c>
      <c r="W79" s="134">
        <f>INDEX('Table 4 - Annual PJ'!$DJ$29:$IV$50,MATCH(W$51,'Table 4 - Annual PJ'!$A$29:$A$46,0),MATCH($P79,'Table 4 - Annual PJ'!$DJ$9:$IV$9,0))</f>
        <v>8.11785279496659</v>
      </c>
      <c r="X79" s="143">
        <f>INDEX('Table 4 - Annual PJ'!$DJ$29:$IV$50,MATCH(X$51,'Table 4 - Annual PJ'!$A$29:$A$46,0),MATCH($P79,'Table 4 - Annual PJ'!$DJ$9:$IV$9,0))</f>
        <v>10.264578238157</v>
      </c>
    </row>
    <row r="80" spans="16:24" ht="14.5">
      <c r="P80" s="122">
        <v>2020</v>
      </c>
      <c r="Q80" s="134">
        <f>INDEX('Table 4 - Annual PJ'!$DJ$29:$IV$50,MATCH(Q$51,'Table 4 - Annual PJ'!$A$29:$A$46,0),MATCH($P80,'Table 4 - Annual PJ'!$DJ$9:$IV$9,0))</f>
        <v>0</v>
      </c>
      <c r="R80" s="134">
        <f>INDEX('Table 4 - Annual PJ'!$DJ$29:$IV$50,MATCH(R$51,'Table 4 - Annual PJ'!$A$29:$A$46,0),MATCH($P80,'Table 4 - Annual PJ'!$DJ$9:$IV$9,0))</f>
        <v>0.271728257061973</v>
      </c>
      <c r="S80" s="134">
        <f>INDEX('Table 4 - Annual PJ'!$DJ$29:$IV$50,MATCH(S$51,'Table 4 - Annual PJ'!$A$29:$A$46,0),MATCH($P80,'Table 4 - Annual PJ'!$DJ$9:$IV$9,0))</f>
        <v>0.565727826261025</v>
      </c>
      <c r="T80" s="134">
        <f>INDEX('Table 4 - Annual PJ'!$DJ$29:$IV$50,MATCH(T$51,'Table 4 - Annual PJ'!$A$29:$A$46,0),MATCH($P80,'Table 4 - Annual PJ'!$DJ$9:$IV$9,0))</f>
        <v>1.60749137565062</v>
      </c>
      <c r="U80" s="134">
        <f>INDEX('Table 4 - Annual PJ'!$DJ$29:$IV$50,MATCH(U$51,'Table 4 - Annual PJ'!$A$29:$A$46,0),MATCH($P80,'Table 4 - Annual PJ'!$DJ$9:$IV$9,0))</f>
        <v>19.2494345114264</v>
      </c>
      <c r="V80" s="134">
        <f>INDEX('Table 4 - Annual PJ'!$DJ$29:$IV$50,MATCH(V$51,'Table 4 - Annual PJ'!$A$29:$A$46,0),MATCH($P80,'Table 4 - Annual PJ'!$DJ$9:$IV$9,0))</f>
        <v>17.1621891845355</v>
      </c>
      <c r="W80" s="134">
        <f>INDEX('Table 4 - Annual PJ'!$DJ$29:$IV$50,MATCH(W$51,'Table 4 - Annual PJ'!$A$29:$A$46,0),MATCH($P80,'Table 4 - Annual PJ'!$DJ$9:$IV$9,0))</f>
        <v>7.34257073911404</v>
      </c>
      <c r="X80" s="143">
        <f>INDEX('Table 4 - Annual PJ'!$DJ$29:$IV$50,MATCH(X$51,'Table 4 - Annual PJ'!$A$29:$A$46,0),MATCH($P80,'Table 4 - Annual PJ'!$DJ$9:$IV$9,0))</f>
        <v>10.12910006126</v>
      </c>
    </row>
    <row r="81" spans="16:24" ht="14.5">
      <c r="P81" s="122">
        <v>2021</v>
      </c>
      <c r="Q81" s="134">
        <f>INDEX('Table 4 - Annual PJ'!$DJ$29:$IV$50,MATCH(Q$51,'Table 4 - Annual PJ'!$A$29:$A$46,0),MATCH($P81,'Table 4 - Annual PJ'!$DJ$9:$IV$9,0))</f>
        <v>0.00047619799224119</v>
      </c>
      <c r="R81" s="134">
        <f>INDEX('Table 4 - Annual PJ'!$DJ$29:$IV$50,MATCH(R$51,'Table 4 - Annual PJ'!$A$29:$A$46,0),MATCH($P81,'Table 4 - Annual PJ'!$DJ$9:$IV$9,0))</f>
        <v>0.236752088321877</v>
      </c>
      <c r="S81" s="134">
        <f>INDEX('Table 4 - Annual PJ'!$DJ$29:$IV$50,MATCH(S$51,'Table 4 - Annual PJ'!$A$29:$A$46,0),MATCH($P81,'Table 4 - Annual PJ'!$DJ$9:$IV$9,0))</f>
        <v>0.488573940170191</v>
      </c>
      <c r="T81" s="134">
        <f>INDEX('Table 4 - Annual PJ'!$DJ$29:$IV$50,MATCH(T$51,'Table 4 - Annual PJ'!$A$29:$A$46,0),MATCH($P81,'Table 4 - Annual PJ'!$DJ$9:$IV$9,0))</f>
        <v>1.51588690372683</v>
      </c>
      <c r="U81" s="134">
        <f>INDEX('Table 4 - Annual PJ'!$DJ$29:$IV$50,MATCH(U$51,'Table 4 - Annual PJ'!$A$29:$A$46,0),MATCH($P81,'Table 4 - Annual PJ'!$DJ$9:$IV$9,0))</f>
        <v>19.3926234397072</v>
      </c>
      <c r="V81" s="134">
        <f>INDEX('Table 4 - Annual PJ'!$DJ$29:$IV$50,MATCH(V$51,'Table 4 - Annual PJ'!$A$29:$A$46,0),MATCH($P81,'Table 4 - Annual PJ'!$DJ$9:$IV$9,0))</f>
        <v>25.2445617527259</v>
      </c>
      <c r="W81" s="134">
        <f>INDEX('Table 4 - Annual PJ'!$DJ$29:$IV$50,MATCH(W$51,'Table 4 - Annual PJ'!$A$29:$A$46,0),MATCH($P81,'Table 4 - Annual PJ'!$DJ$9:$IV$9,0))</f>
        <v>8.1880456484275</v>
      </c>
      <c r="X81" s="143">
        <f>INDEX('Table 4 - Annual PJ'!$DJ$29:$IV$50,MATCH(X$51,'Table 4 - Annual PJ'!$A$29:$A$46,0),MATCH($P81,'Table 4 - Annual PJ'!$DJ$9:$IV$9,0))</f>
        <v>10.8107295966658</v>
      </c>
    </row>
    <row r="82" spans="16:24" ht="15" thickBot="1">
      <c r="P82" s="133">
        <v>2022</v>
      </c>
      <c r="Q82" s="135">
        <f>INDEX('Table 4 - Annual PJ'!$DJ$29:$IV$50,MATCH(Q$51,'Table 4 - Annual PJ'!$A$29:$A$46,0),MATCH($P82,'Table 4 - Annual PJ'!$DJ$9:$IV$9,0))</f>
        <v>0</v>
      </c>
      <c r="R82" s="135">
        <f>INDEX('Table 4 - Annual PJ'!$DJ$29:$IV$50,MATCH(R$51,'Table 4 - Annual PJ'!$A$29:$A$46,0),MATCH($P82,'Table 4 - Annual PJ'!$DJ$9:$IV$9,0))</f>
        <v>0.149631752131712</v>
      </c>
      <c r="S82" s="135">
        <f>INDEX('Table 4 - Annual PJ'!$DJ$29:$IV$50,MATCH(S$51,'Table 4 - Annual PJ'!$A$29:$A$46,0),MATCH($P82,'Table 4 - Annual PJ'!$DJ$9:$IV$9,0))</f>
        <v>0.532632776872598</v>
      </c>
      <c r="T82" s="135">
        <f>INDEX('Table 4 - Annual PJ'!$DJ$29:$IV$50,MATCH(T$51,'Table 4 - Annual PJ'!$A$29:$A$46,0),MATCH($P82,'Table 4 - Annual PJ'!$DJ$9:$IV$9,0))</f>
        <v>1.51449508630497</v>
      </c>
      <c r="U82" s="135">
        <f>INDEX('Table 4 - Annual PJ'!$DJ$29:$IV$50,MATCH(U$51,'Table 4 - Annual PJ'!$A$29:$A$46,0),MATCH($P82,'Table 4 - Annual PJ'!$DJ$9:$IV$9,0))</f>
        <v>18.6523802348474</v>
      </c>
      <c r="V82" s="135">
        <f>INDEX('Table 4 - Annual PJ'!$DJ$29:$IV$50,MATCH(V$51,'Table 4 - Annual PJ'!$A$29:$A$46,0),MATCH($P82,'Table 4 - Annual PJ'!$DJ$9:$IV$9,0))</f>
        <v>7.7084036131411</v>
      </c>
      <c r="W82" s="135">
        <f>INDEX('Table 4 - Annual PJ'!$DJ$29:$IV$50,MATCH(W$51,'Table 4 - Annual PJ'!$A$29:$A$46,0),MATCH($P82,'Table 4 - Annual PJ'!$DJ$9:$IV$9,0))</f>
        <v>7.40911340078646</v>
      </c>
      <c r="X82" s="144">
        <f>INDEX('Table 4 - Annual PJ'!$DJ$29:$IV$50,MATCH(X$51,'Table 4 - Annual PJ'!$A$29:$A$46,0),MATCH($P82,'Table 4 - Annual PJ'!$DJ$9:$IV$9,0))</f>
        <v>9.51503018241192</v>
      </c>
    </row>
    <row r="83" ht="15" thickBot="1"/>
    <row r="84" spans="16:18" ht="14.25">
      <c r="P84" s="129"/>
      <c r="Q84" s="130" t="s">
        <v>10</v>
      </c>
      <c r="R84" s="131" t="s">
        <v>9</v>
      </c>
    </row>
    <row r="85" spans="16:18" ht="15">
      <c r="P85" s="122">
        <v>1992</v>
      </c>
      <c r="Q85" s="134">
        <f>INDEX('Table 4 - Annual PJ'!$DI$17:$IV$25,MATCH(Q$84,'Table 4 - Annual PJ'!$A$17:$A$25,0),MATCH(Charts!$P85,'Table 4 - Annual PJ'!$DI$9:$IV$9,0))</f>
        <v>24.1462939958592</v>
      </c>
      <c r="R85" s="143">
        <f>INDEX('Table 4 - Annual PJ'!$DI$17:$IV$25,MATCH(R$84,'Table 4 - Annual PJ'!$A$17:$A$25,0),MATCH(Charts!$P85,'Table 4 - Annual PJ'!$DI$9:$IV$9,0))</f>
        <v>0.02011319913591634</v>
      </c>
    </row>
    <row r="86" spans="16:18" ht="15">
      <c r="P86" s="122">
        <v>1993</v>
      </c>
      <c r="Q86" s="134">
        <f>INDEX('Table 4 - Annual PJ'!$DI$17:$IV$25,MATCH(Q$84,'Table 4 - Annual PJ'!$A$17:$A$25,0),MATCH(Charts!$P86,'Table 4 - Annual PJ'!$DI$9:$IV$9,0))</f>
        <v>24.7080761026413</v>
      </c>
      <c r="R86" s="143">
        <f>INDEX('Table 4 - Annual PJ'!$DI$17:$IV$25,MATCH(R$84,'Table 4 - Annual PJ'!$A$17:$A$25,0),MATCH(Charts!$P86,'Table 4 - Annual PJ'!$DI$9:$IV$9,0))</f>
        <v>0.01515461416114247</v>
      </c>
    </row>
    <row r="87" spans="16:18" ht="15">
      <c r="P87" s="122">
        <v>1994</v>
      </c>
      <c r="Q87" s="134">
        <f>INDEX('Table 4 - Annual PJ'!$DI$17:$IV$25,MATCH(Q$84,'Table 4 - Annual PJ'!$A$17:$A$25,0),MATCH(Charts!$P87,'Table 4 - Annual PJ'!$DI$9:$IV$9,0))</f>
        <v>32.7378756509191</v>
      </c>
      <c r="R87" s="143">
        <f>INDEX('Table 4 - Annual PJ'!$DI$17:$IV$25,MATCH(R$84,'Table 4 - Annual PJ'!$A$17:$A$25,0),MATCH(Charts!$P87,'Table 4 - Annual PJ'!$DI$9:$IV$9,0))</f>
        <v>0.01345470126687068</v>
      </c>
    </row>
    <row r="88" spans="16:18" ht="15">
      <c r="P88" s="122">
        <v>1995</v>
      </c>
      <c r="Q88" s="134">
        <f>INDEX('Table 4 - Annual PJ'!$DI$17:$IV$25,MATCH(Q$84,'Table 4 - Annual PJ'!$A$17:$A$25,0),MATCH(Charts!$P88,'Table 4 - Annual PJ'!$DI$9:$IV$9,0))</f>
        <v>42.7073647134166</v>
      </c>
      <c r="R88" s="143">
        <f>INDEX('Table 4 - Annual PJ'!$DI$17:$IV$25,MATCH(R$84,'Table 4 - Annual PJ'!$A$17:$A$25,0),MATCH(Charts!$P88,'Table 4 - Annual PJ'!$DI$9:$IV$9,0))</f>
        <v>0.003234076861465569</v>
      </c>
    </row>
    <row r="89" spans="16:18" ht="15">
      <c r="P89" s="122">
        <v>1996</v>
      </c>
      <c r="Q89" s="134">
        <f>INDEX('Table 4 - Annual PJ'!$DI$17:$IV$25,MATCH(Q$84,'Table 4 - Annual PJ'!$A$17:$A$25,0),MATCH(Charts!$P89,'Table 4 - Annual PJ'!$DI$9:$IV$9,0))</f>
        <v>50.8976625040026</v>
      </c>
      <c r="R89" s="143">
        <f>INDEX('Table 4 - Annual PJ'!$DI$17:$IV$25,MATCH(R$84,'Table 4 - Annual PJ'!$A$17:$A$25,0),MATCH(Charts!$P89,'Table 4 - Annual PJ'!$DI$9:$IV$9,0))</f>
        <v>0.001954111707848202</v>
      </c>
    </row>
    <row r="90" spans="16:18" ht="15">
      <c r="P90" s="122">
        <v>1997</v>
      </c>
      <c r="Q90" s="134">
        <f>INDEX('Table 4 - Annual PJ'!$DI$17:$IV$25,MATCH(Q$84,'Table 4 - Annual PJ'!$A$17:$A$25,0),MATCH(Charts!$P90,'Table 4 - Annual PJ'!$DI$9:$IV$9,0))</f>
        <v>40.20284242409045</v>
      </c>
      <c r="R90" s="143">
        <f>INDEX('Table 4 - Annual PJ'!$DI$17:$IV$25,MATCH(R$84,'Table 4 - Annual PJ'!$A$17:$A$25,0),MATCH(Charts!$P90,'Table 4 - Annual PJ'!$DI$9:$IV$9,0))</f>
        <v>0.0005028992980597302</v>
      </c>
    </row>
    <row r="91" spans="16:18" ht="15">
      <c r="P91" s="122">
        <v>1998</v>
      </c>
      <c r="Q91" s="134">
        <f>INDEX('Table 4 - Annual PJ'!$DI$17:$IV$25,MATCH(Q$84,'Table 4 - Annual PJ'!$A$17:$A$25,0),MATCH(Charts!$P91,'Table 4 - Annual PJ'!$DI$9:$IV$9,0))</f>
        <v>33.32667247543014</v>
      </c>
      <c r="R91" s="143">
        <f>INDEX('Table 4 - Annual PJ'!$DI$17:$IV$25,MATCH(R$84,'Table 4 - Annual PJ'!$A$17:$A$25,0),MATCH(Charts!$P91,'Table 4 - Annual PJ'!$DI$9:$IV$9,0))</f>
        <v>0.002068109165169828</v>
      </c>
    </row>
    <row r="92" spans="16:18" ht="15">
      <c r="P92" s="122">
        <v>1999</v>
      </c>
      <c r="Q92" s="134">
        <f>INDEX('Table 4 - Annual PJ'!$DI$17:$IV$25,MATCH(Q$84,'Table 4 - Annual PJ'!$A$17:$A$25,0),MATCH(Charts!$P92,'Table 4 - Annual PJ'!$DI$9:$IV$9,0))</f>
        <v>50.61804644</v>
      </c>
      <c r="R92" s="143">
        <f>INDEX('Table 4 - Annual PJ'!$DI$17:$IV$25,MATCH(R$84,'Table 4 - Annual PJ'!$A$17:$A$25,0),MATCH(Charts!$P92,'Table 4 - Annual PJ'!$DI$9:$IV$9,0))</f>
        <v>0.00050870125</v>
      </c>
    </row>
    <row r="93" spans="16:18" ht="15">
      <c r="P93" s="122">
        <v>2000</v>
      </c>
      <c r="Q93" s="134">
        <f>INDEX('Table 4 - Annual PJ'!$DI$17:$IV$25,MATCH(Q$84,'Table 4 - Annual PJ'!$A$17:$A$25,0),MATCH(Charts!$P93,'Table 4 - Annual PJ'!$DI$9:$IV$9,0))</f>
        <v>48.4843755812</v>
      </c>
      <c r="R93" s="143">
        <f>INDEX('Table 4 - Annual PJ'!$DI$17:$IV$25,MATCH(R$84,'Table 4 - Annual PJ'!$A$17:$A$25,0),MATCH(Charts!$P93,'Table 4 - Annual PJ'!$DI$9:$IV$9,0))</f>
        <v>0.48405702052</v>
      </c>
    </row>
    <row r="94" spans="16:18" ht="15">
      <c r="P94" s="122">
        <v>2001</v>
      </c>
      <c r="Q94" s="134">
        <f>INDEX('Table 4 - Annual PJ'!$DI$17:$IV$25,MATCH(Q$84,'Table 4 - Annual PJ'!$A$17:$A$25,0),MATCH(Charts!$P94,'Table 4 - Annual PJ'!$DI$9:$IV$9,0))</f>
        <v>56.85435704</v>
      </c>
      <c r="R94" s="143">
        <f>INDEX('Table 4 - Annual PJ'!$DI$17:$IV$25,MATCH(R$84,'Table 4 - Annual PJ'!$A$17:$A$25,0),MATCH(Charts!$P94,'Table 4 - Annual PJ'!$DI$9:$IV$9,0))</f>
        <v>0.9054375297199999</v>
      </c>
    </row>
    <row r="95" spans="16:18" ht="15">
      <c r="P95" s="122">
        <v>2002</v>
      </c>
      <c r="Q95" s="134">
        <f>INDEX('Table 4 - Annual PJ'!$DI$17:$IV$25,MATCH(Q$84,'Table 4 - Annual PJ'!$A$17:$A$25,0),MATCH(Charts!$P95,'Table 4 - Annual PJ'!$DI$9:$IV$9,0))</f>
        <v>61.0220062296</v>
      </c>
      <c r="R95" s="143">
        <f>INDEX('Table 4 - Annual PJ'!$DI$17:$IV$25,MATCH(R$84,'Table 4 - Annual PJ'!$A$17:$A$25,0),MATCH(Charts!$P95,'Table 4 - Annual PJ'!$DI$9:$IV$9,0))</f>
        <v>2.28337142472</v>
      </c>
    </row>
    <row r="96" spans="16:18" ht="15">
      <c r="P96" s="122">
        <v>2003</v>
      </c>
      <c r="Q96" s="134">
        <f>INDEX('Table 4 - Annual PJ'!$DI$17:$IV$25,MATCH(Q$84,'Table 4 - Annual PJ'!$A$17:$A$25,0),MATCH(Charts!$P96,'Table 4 - Annual PJ'!$DI$9:$IV$9,0))</f>
        <v>69.4623442072</v>
      </c>
      <c r="R96" s="143">
        <f>INDEX('Table 4 - Annual PJ'!$DI$17:$IV$25,MATCH(R$84,'Table 4 - Annual PJ'!$A$17:$A$25,0),MATCH(Charts!$P96,'Table 4 - Annual PJ'!$DI$9:$IV$9,0))</f>
        <v>10.133655738889999</v>
      </c>
    </row>
    <row r="97" spans="16:18" ht="15">
      <c r="P97" s="122">
        <v>2004</v>
      </c>
      <c r="Q97" s="134">
        <f>INDEX('Table 4 - Annual PJ'!$DI$17:$IV$25,MATCH(Q$84,'Table 4 - Annual PJ'!$A$17:$A$25,0),MATCH(Charts!$P97,'Table 4 - Annual PJ'!$DI$9:$IV$9,0))</f>
        <v>60.1317569437448</v>
      </c>
      <c r="R97" s="143">
        <f>INDEX('Table 4 - Annual PJ'!$DI$17:$IV$25,MATCH(R$84,'Table 4 - Annual PJ'!$A$17:$A$25,0),MATCH(Charts!$P97,'Table 4 - Annual PJ'!$DI$9:$IV$9,0))</f>
        <v>20.055868532103784</v>
      </c>
    </row>
    <row r="98" spans="16:18" ht="15">
      <c r="P98" s="122">
        <v>2005</v>
      </c>
      <c r="Q98" s="134">
        <f>INDEX('Table 4 - Annual PJ'!$DI$17:$IV$25,MATCH(Q$84,'Table 4 - Annual PJ'!$A$17:$A$25,0),MATCH(Charts!$P98,'Table 4 - Annual PJ'!$DI$9:$IV$9,0))</f>
        <v>73.45148475742</v>
      </c>
      <c r="R98" s="143">
        <f>INDEX('Table 4 - Annual PJ'!$DI$17:$IV$25,MATCH(R$84,'Table 4 - Annual PJ'!$A$17:$A$25,0),MATCH(Charts!$P98,'Table 4 - Annual PJ'!$DI$9:$IV$9,0))</f>
        <v>24.74978877876</v>
      </c>
    </row>
    <row r="99" spans="16:18" ht="15">
      <c r="P99" s="122">
        <v>2006</v>
      </c>
      <c r="Q99" s="134">
        <f>INDEX('Table 4 - Annual PJ'!$DI$17:$IV$25,MATCH(Q$84,'Table 4 - Annual PJ'!$A$17:$A$25,0),MATCH(Charts!$P99,'Table 4 - Annual PJ'!$DI$9:$IV$9,0))</f>
        <v>85.23738759691805</v>
      </c>
      <c r="R99" s="143">
        <f>INDEX('Table 4 - Annual PJ'!$DI$17:$IV$25,MATCH(R$84,'Table 4 - Annual PJ'!$A$17:$A$25,0),MATCH(Charts!$P99,'Table 4 - Annual PJ'!$DI$9:$IV$9,0))</f>
        <v>28.071442092608283</v>
      </c>
    </row>
    <row r="100" spans="16:18" ht="15">
      <c r="P100" s="122">
        <v>2007</v>
      </c>
      <c r="Q100" s="134">
        <f>INDEX('Table 4 - Annual PJ'!$DI$17:$IV$25,MATCH(Q$84,'Table 4 - Annual PJ'!$A$17:$A$25,0),MATCH(Charts!$P100,'Table 4 - Annual PJ'!$DI$9:$IV$9,0))</f>
        <v>63.6716275807217</v>
      </c>
      <c r="R100" s="143">
        <f>INDEX('Table 4 - Annual PJ'!$DI$17:$IV$25,MATCH(R$84,'Table 4 - Annual PJ'!$A$17:$A$25,0),MATCH(Charts!$P100,'Table 4 - Annual PJ'!$DI$9:$IV$9,0))</f>
        <v>16.851619509422513</v>
      </c>
    </row>
    <row r="101" spans="16:18" ht="15">
      <c r="P101" s="122">
        <v>2008</v>
      </c>
      <c r="Q101" s="134">
        <f>INDEX('Table 4 - Annual PJ'!$DI$17:$IV$25,MATCH(Q$84,'Table 4 - Annual PJ'!$A$17:$A$25,0),MATCH(Charts!$P101,'Table 4 - Annual PJ'!$DI$9:$IV$9,0))</f>
        <v>78.50976902886093</v>
      </c>
      <c r="R101" s="143">
        <f>INDEX('Table 4 - Annual PJ'!$DI$17:$IV$25,MATCH(R$84,'Table 4 - Annual PJ'!$A$17:$A$25,0),MATCH(Charts!$P101,'Table 4 - Annual PJ'!$DI$9:$IV$9,0))</f>
        <v>13.847598252318058</v>
      </c>
    </row>
    <row r="102" spans="16:18" ht="15">
      <c r="P102" s="122">
        <v>2009</v>
      </c>
      <c r="Q102" s="134">
        <f>INDEX('Table 4 - Annual PJ'!$DI$17:$IV$25,MATCH(Q$84,'Table 4 - Annual PJ'!$A$17:$A$25,0),MATCH(Charts!$P102,'Table 4 - Annual PJ'!$DI$9:$IV$9,0))</f>
        <v>66.91220367932652</v>
      </c>
      <c r="R102" s="143">
        <f>INDEX('Table 4 - Annual PJ'!$DI$17:$IV$25,MATCH(R$84,'Table 4 - Annual PJ'!$A$17:$A$25,0),MATCH(Charts!$P102,'Table 4 - Annual PJ'!$DI$9:$IV$9,0))</f>
        <v>15.56786218921848</v>
      </c>
    </row>
    <row r="103" spans="16:18" ht="15">
      <c r="P103" s="122">
        <v>2010</v>
      </c>
      <c r="Q103" s="134">
        <f>INDEX('Table 4 - Annual PJ'!$DI$17:$IV$25,MATCH(Q$84,'Table 4 - Annual PJ'!$A$17:$A$25,0),MATCH(Charts!$P103,'Table 4 - Annual PJ'!$DI$9:$IV$9,0))</f>
        <v>75.2628927650365</v>
      </c>
      <c r="R103" s="143">
        <f>INDEX('Table 4 - Annual PJ'!$DI$17:$IV$25,MATCH(R$84,'Table 4 - Annual PJ'!$A$17:$A$25,0),MATCH(Charts!$P103,'Table 4 - Annual PJ'!$DI$9:$IV$9,0))</f>
        <v>5.744368040472426</v>
      </c>
    </row>
    <row r="104" spans="16:18" ht="15">
      <c r="P104" s="122">
        <v>2011</v>
      </c>
      <c r="Q104" s="134">
        <f>INDEX('Table 4 - Annual PJ'!$DI$17:$IV$25,MATCH(Q$84,'Table 4 - Annual PJ'!$A$17:$A$25,0),MATCH(Charts!$P104,'Table 4 - Annual PJ'!$DI$9:$IV$9,0))</f>
        <v>67.57607592922668</v>
      </c>
      <c r="R104" s="143">
        <f>INDEX('Table 4 - Annual PJ'!$DI$17:$IV$25,MATCH(R$84,'Table 4 - Annual PJ'!$A$17:$A$25,0),MATCH(Charts!$P104,'Table 4 - Annual PJ'!$DI$9:$IV$9,0))</f>
        <v>3.8119699675274066</v>
      </c>
    </row>
    <row r="105" spans="16:18" ht="15">
      <c r="P105" s="122">
        <v>2012</v>
      </c>
      <c r="Q105" s="134">
        <f>INDEX('Table 4 - Annual PJ'!$DI$17:$IV$25,MATCH(Q$84,'Table 4 - Annual PJ'!$A$17:$A$25,0),MATCH(Charts!$P105,'Table 4 - Annual PJ'!$DI$9:$IV$9,0))</f>
        <v>69.5050263633963</v>
      </c>
      <c r="R105" s="143">
        <f>INDEX('Table 4 - Annual PJ'!$DI$17:$IV$25,MATCH(R$84,'Table 4 - Annual PJ'!$A$17:$A$25,0),MATCH(Charts!$P105,'Table 4 - Annual PJ'!$DI$9:$IV$9,0))</f>
        <v>0.04289505814836181</v>
      </c>
    </row>
    <row r="106" spans="16:18" ht="14.5">
      <c r="P106" s="122">
        <v>2013</v>
      </c>
      <c r="Q106" s="134">
        <f>INDEX('Table 4 - Annual PJ'!$DI$17:$IV$25,MATCH(Q$84,'Table 4 - Annual PJ'!$A$17:$A$25,0),MATCH(Charts!$P106,'Table 4 - Annual PJ'!$DI$9:$IV$9,0))</f>
        <v>66.2348919313704</v>
      </c>
      <c r="R106" s="143">
        <f>INDEX('Table 4 - Annual PJ'!$DI$17:$IV$25,MATCH(R$84,'Table 4 - Annual PJ'!$A$17:$A$25,0),MATCH(Charts!$P106,'Table 4 - Annual PJ'!$DI$9:$IV$9,0))</f>
        <v>13.65870226933325</v>
      </c>
    </row>
    <row r="107" spans="16:18" ht="14.5">
      <c r="P107" s="122">
        <v>2014</v>
      </c>
      <c r="Q107" s="134">
        <f>INDEX('Table 4 - Annual PJ'!$DI$17:$IV$25,MATCH(Q$84,'Table 4 - Annual PJ'!$A$17:$A$25,0),MATCH(Charts!$P107,'Table 4 - Annual PJ'!$DI$9:$IV$9,0))</f>
        <v>54.88152494319913</v>
      </c>
      <c r="R107" s="143">
        <f>INDEX('Table 4 - Annual PJ'!$DI$17:$IV$25,MATCH(R$84,'Table 4 - Annual PJ'!$A$17:$A$25,0),MATCH(Charts!$P107,'Table 4 - Annual PJ'!$DI$9:$IV$9,0))</f>
        <v>9.396448839975497</v>
      </c>
    </row>
    <row r="108" spans="16:18" ht="14.5">
      <c r="P108" s="122">
        <v>2015</v>
      </c>
      <c r="Q108" s="134">
        <f>INDEX('Table 4 - Annual PJ'!$DI$17:$IV$25,MATCH(Q$84,'Table 4 - Annual PJ'!$A$17:$A$25,0),MATCH(Charts!$P108,'Table 4 - Annual PJ'!$DI$9:$IV$9,0))</f>
        <v>43.04802843175105</v>
      </c>
      <c r="R108" s="143">
        <f>INDEX('Table 4 - Annual PJ'!$DI$17:$IV$25,MATCH(R$84,'Table 4 - Annual PJ'!$A$17:$A$25,0),MATCH(Charts!$P108,'Table 4 - Annual PJ'!$DI$9:$IV$9,0))</f>
        <v>9.534164730043269</v>
      </c>
    </row>
    <row r="109" spans="16:18" ht="14.5">
      <c r="P109" s="122">
        <v>2016</v>
      </c>
      <c r="Q109" s="134">
        <f>INDEX('Table 4 - Annual PJ'!$DI$17:$IV$25,MATCH(Q$84,'Table 4 - Annual PJ'!$A$17:$A$25,0),MATCH(Charts!$P109,'Table 4 - Annual PJ'!$DI$9:$IV$9,0))</f>
        <v>37.8413412122732</v>
      </c>
      <c r="R109" s="143">
        <f>INDEX('Table 4 - Annual PJ'!$DI$17:$IV$25,MATCH(R$84,'Table 4 - Annual PJ'!$A$17:$A$25,0),MATCH(Charts!$P109,'Table 4 - Annual PJ'!$DI$9:$IV$9,0))</f>
        <v>10.070110815847649</v>
      </c>
    </row>
    <row r="110" spans="16:18" ht="14.5">
      <c r="P110" s="122">
        <v>2017</v>
      </c>
      <c r="Q110" s="134">
        <f>INDEX('Table 4 - Annual PJ'!$DI$17:$IV$25,MATCH(Q$84,'Table 4 - Annual PJ'!$A$17:$A$25,0),MATCH(Charts!$P110,'Table 4 - Annual PJ'!$DI$9:$IV$9,0))</f>
        <v>36.69030995339259</v>
      </c>
      <c r="R110" s="143">
        <f>INDEX('Table 4 - Annual PJ'!$DI$17:$IV$25,MATCH(R$84,'Table 4 - Annual PJ'!$A$17:$A$25,0),MATCH(Charts!$P110,'Table 4 - Annual PJ'!$DI$9:$IV$9,0))</f>
        <v>10.35634190414157</v>
      </c>
    </row>
    <row r="111" spans="16:18" ht="14.25" customHeight="1">
      <c r="P111" s="122">
        <v>2018</v>
      </c>
      <c r="Q111" s="134">
        <f>INDEX('Table 4 - Annual PJ'!$DI$17:$IV$25,MATCH(Q$84,'Table 4 - Annual PJ'!$A$17:$A$25,0),MATCH(Charts!$P111,'Table 4 - Annual PJ'!$DI$9:$IV$9,0))</f>
        <v>38.57247276909696</v>
      </c>
      <c r="R111" s="143">
        <f>INDEX('Table 4 - Annual PJ'!$DI$17:$IV$25,MATCH(R$84,'Table 4 - Annual PJ'!$A$17:$A$25,0),MATCH(Charts!$P111,'Table 4 - Annual PJ'!$DI$9:$IV$9,0))</f>
        <v>14.23180859496847</v>
      </c>
    </row>
    <row r="112" spans="16:18" ht="14.5">
      <c r="P112" s="122">
        <v>2019</v>
      </c>
      <c r="Q112" s="134">
        <f>INDEX('Table 4 - Annual PJ'!$DI$17:$IV$25,MATCH(Q$84,'Table 4 - Annual PJ'!$A$17:$A$25,0),MATCH(Charts!$P112,'Table 4 - Annual PJ'!$DI$9:$IV$9,0))</f>
        <v>43.914356433385805</v>
      </c>
      <c r="R112" s="143">
        <f>INDEX('Table 4 - Annual PJ'!$DI$17:$IV$25,MATCH(R$84,'Table 4 - Annual PJ'!$A$17:$A$25,0),MATCH(Charts!$P112,'Table 4 - Annual PJ'!$DI$9:$IV$9,0))</f>
        <v>23.543280821096474</v>
      </c>
    </row>
    <row r="113" spans="16:18" ht="14.5">
      <c r="P113" s="122">
        <v>2020</v>
      </c>
      <c r="Q113" s="134">
        <f>INDEX('Table 4 - Annual PJ'!$DI$17:$IV$25,MATCH(Q$84,'Table 4 - Annual PJ'!$A$17:$A$25,0),MATCH(Charts!$P113,'Table 4 - Annual PJ'!$DI$9:$IV$9,0))</f>
        <v>34.12635556142489</v>
      </c>
      <c r="R113" s="143">
        <f>INDEX('Table 4 - Annual PJ'!$DI$17:$IV$25,MATCH(R$84,'Table 4 - Annual PJ'!$A$17:$A$25,0),MATCH(Charts!$P113,'Table 4 - Annual PJ'!$DI$9:$IV$9,0))</f>
        <v>22.829369153961455</v>
      </c>
    </row>
    <row r="114" spans="16:18" ht="13.5" customHeight="1">
      <c r="P114" s="122">
        <v>2021</v>
      </c>
      <c r="Q114" s="134">
        <f>INDEX('Table 4 - Annual PJ'!$DI$17:$IV$25,MATCH(Q$84,'Table 4 - Annual PJ'!$A$17:$A$25,0),MATCH(Charts!$P114,'Table 4 - Annual PJ'!$DI$9:$IV$9,0))</f>
        <v>36.94739695105978</v>
      </c>
      <c r="R114" s="143">
        <f>INDEX('Table 4 - Annual PJ'!$DI$17:$IV$25,MATCH(R$84,'Table 4 - Annual PJ'!$A$17:$A$25,0),MATCH(Charts!$P114,'Table 4 - Annual PJ'!$DI$9:$IV$9,0))</f>
        <v>38.562215973175114</v>
      </c>
    </row>
    <row r="115" spans="16:18" ht="15" thickBot="1">
      <c r="P115" s="133">
        <v>2022</v>
      </c>
      <c r="Q115" s="135">
        <f>INDEX('Table 4 - Annual PJ'!$DI$17:$IV$25,MATCH(Q$84,'Table 4 - Annual PJ'!$A$17:$A$25,0),MATCH(Charts!$P115,'Table 4 - Annual PJ'!$DI$9:$IV$9,0))</f>
        <v>38.153334090995</v>
      </c>
      <c r="R115" s="144">
        <f>INDEX('Table 4 - Annual PJ'!$DI$17:$IV$25,MATCH(R$84,'Table 4 - Annual PJ'!$A$17:$A$25,0),MATCH(Charts!$P115,'Table 4 - Annual PJ'!$DI$9:$IV$9,0))</f>
        <v>15.664066420309206</v>
      </c>
    </row>
  </sheetData>
  <dataValidations count="1">
    <dataValidation type="list" allowBlank="1" showInputMessage="1" showErrorMessage="1" sqref="Q1">
      <formula1>'Table 4 - Annual PJ'!$DJ$9:$EP$9</formula1>
    </dataValidation>
  </dataValidations>
  <hyperlinks>
    <hyperlink ref="U1" location="Contents!A1" display="Return to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EK83"/>
  <sheetViews>
    <sheetView tabSelected="1" zoomScale="85" zoomScaleNormal="85" workbookViewId="0" topLeftCell="A1">
      <pane xSplit="1" ySplit="9" topLeftCell="DP10" activePane="bottomRight" state="frozen"/>
      <selection pane="topLeft" activeCell="A7" sqref="A7"/>
      <selection pane="topRight" activeCell="A7" sqref="A7"/>
      <selection pane="bottomLeft" activeCell="A7" sqref="A7"/>
      <selection pane="bottomRight" activeCell="EI10" sqref="EI10"/>
    </sheetView>
  </sheetViews>
  <sheetFormatPr defaultColWidth="8.625" defaultRowHeight="14.25" outlineLevelRow="2"/>
  <cols>
    <col min="1" max="1" width="74.00390625" style="21" customWidth="1"/>
    <col min="2" max="2" width="9.75390625" style="21" bestFit="1" customWidth="1"/>
    <col min="3" max="5" width="9.50390625" style="21" bestFit="1" customWidth="1"/>
    <col min="6" max="6" width="9.75390625" style="21" bestFit="1" customWidth="1"/>
    <col min="7" max="9" width="9.50390625" style="21" bestFit="1" customWidth="1"/>
    <col min="10" max="10" width="9.75390625" style="21" bestFit="1" customWidth="1"/>
    <col min="11" max="13" width="9.50390625" style="21" bestFit="1" customWidth="1"/>
    <col min="14" max="14" width="9.75390625" style="21" bestFit="1" customWidth="1"/>
    <col min="15" max="17" width="9.50390625" style="21" bestFit="1" customWidth="1"/>
    <col min="18" max="18" width="9.75390625" style="21" bestFit="1" customWidth="1"/>
    <col min="19" max="19" width="9.50390625" style="21" bestFit="1" customWidth="1"/>
    <col min="20" max="20" width="10.625" style="21" bestFit="1" customWidth="1"/>
    <col min="21" max="21" width="9.50390625" style="21" bestFit="1" customWidth="1"/>
    <col min="22" max="22" width="9.75390625" style="21" bestFit="1" customWidth="1"/>
    <col min="23" max="25" width="9.50390625" style="21" bestFit="1" customWidth="1"/>
    <col min="26" max="26" width="9.75390625" style="21" bestFit="1" customWidth="1"/>
    <col min="27" max="29" width="9.50390625" style="21" bestFit="1" customWidth="1"/>
    <col min="30" max="30" width="9.75390625" style="21" bestFit="1" customWidth="1"/>
    <col min="31" max="31" width="10.625" style="21" bestFit="1" customWidth="1"/>
    <col min="32" max="32" width="9.50390625" style="21" bestFit="1" customWidth="1"/>
    <col min="33" max="33" width="10.625" style="21" bestFit="1" customWidth="1"/>
    <col min="34" max="34" width="9.75390625" style="21" bestFit="1" customWidth="1"/>
    <col min="35" max="37" width="9.50390625" style="21" bestFit="1" customWidth="1"/>
    <col min="38" max="38" width="9.75390625" style="21" bestFit="1" customWidth="1"/>
    <col min="39" max="41" width="9.50390625" style="21" bestFit="1" customWidth="1"/>
    <col min="42" max="42" width="9.75390625" style="21" bestFit="1" customWidth="1"/>
    <col min="43" max="43" width="10.625" style="21" bestFit="1" customWidth="1"/>
    <col min="44" max="45" width="9.50390625" style="21" bestFit="1" customWidth="1"/>
    <col min="46" max="46" width="9.75390625" style="21" bestFit="1" customWidth="1"/>
    <col min="47" max="47" width="9.50390625" style="21" bestFit="1" customWidth="1"/>
    <col min="48" max="48" width="10.625" style="21" bestFit="1" customWidth="1"/>
    <col min="49" max="49" width="9.50390625" style="21" bestFit="1" customWidth="1"/>
    <col min="50" max="50" width="9.75390625" style="21" bestFit="1" customWidth="1"/>
    <col min="51" max="51" width="10.625" style="21" bestFit="1" customWidth="1"/>
    <col min="52" max="52" width="9.50390625" style="21" bestFit="1" customWidth="1"/>
    <col min="53" max="53" width="10.625" style="21" bestFit="1" customWidth="1"/>
    <col min="54" max="54" width="9.75390625" style="21" bestFit="1" customWidth="1"/>
    <col min="55" max="56" width="10.625" style="21" bestFit="1" customWidth="1"/>
    <col min="57" max="80" width="10.625" style="27" bestFit="1" customWidth="1"/>
    <col min="81" max="81" width="11.50390625" style="27" bestFit="1" customWidth="1"/>
    <col min="82" max="84" width="10.625" style="27" bestFit="1" customWidth="1"/>
    <col min="85" max="85" width="9.50390625" style="27" bestFit="1" customWidth="1"/>
    <col min="86" max="91" width="10.625" style="27" bestFit="1" customWidth="1"/>
    <col min="92" max="92" width="9.375" style="20" customWidth="1"/>
    <col min="93" max="93" width="9.25390625" style="20" bestFit="1" customWidth="1"/>
    <col min="94" max="94" width="10.125" style="20" customWidth="1"/>
    <col min="95" max="95" width="9.25390625" style="20" bestFit="1" customWidth="1"/>
    <col min="96" max="96" width="10.50390625" style="20" customWidth="1"/>
    <col min="97" max="97" width="9.25390625" style="20" customWidth="1"/>
    <col min="98" max="99" width="9.25390625" style="20" bestFit="1" customWidth="1"/>
    <col min="100" max="100" width="9.375" style="20" customWidth="1"/>
    <col min="101" max="103" width="9.25390625" style="20" bestFit="1" customWidth="1"/>
    <col min="104" max="104" width="8.625" style="20" customWidth="1"/>
    <col min="105" max="107" width="9.25390625" style="20" bestFit="1" customWidth="1"/>
    <col min="108" max="108" width="8.625" style="20" customWidth="1"/>
    <col min="109" max="109" width="9.25390625" style="20" bestFit="1" customWidth="1"/>
    <col min="110" max="110" width="8.625" style="20" customWidth="1"/>
    <col min="111" max="111" width="9.25390625" style="20" bestFit="1" customWidth="1"/>
    <col min="112" max="112" width="8.625" style="20" customWidth="1"/>
    <col min="113" max="113" width="9.25390625" style="20" bestFit="1" customWidth="1"/>
    <col min="114" max="130" width="8.625" style="20" customWidth="1"/>
    <col min="131" max="131" width="10.375" style="20" customWidth="1"/>
    <col min="132" max="16384" width="8.625" style="20" customWidth="1"/>
  </cols>
  <sheetData>
    <row r="1" spans="1:91" ht="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</row>
    <row r="2" spans="57:91" ht="14.25"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</row>
    <row r="3" spans="57:91" ht="14.25"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</row>
    <row r="4" spans="57:91" ht="14.25"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</row>
    <row r="5" spans="57:91" ht="15"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</row>
    <row r="6" spans="57:91" ht="14.25"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</row>
    <row r="7" spans="1:91" ht="21">
      <c r="A7" s="58" t="s">
        <v>87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</row>
    <row r="8" spans="57:91" ht="14.25"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</row>
    <row r="9" spans="1:138" ht="14.25" customHeight="1">
      <c r="A9" s="23" t="s">
        <v>18</v>
      </c>
      <c r="B9" s="18">
        <v>32568</v>
      </c>
      <c r="C9" s="18">
        <v>32660</v>
      </c>
      <c r="D9" s="18">
        <v>32752</v>
      </c>
      <c r="E9" s="18">
        <v>32843</v>
      </c>
      <c r="F9" s="18">
        <v>32933</v>
      </c>
      <c r="G9" s="18">
        <v>33025</v>
      </c>
      <c r="H9" s="18">
        <v>33117</v>
      </c>
      <c r="I9" s="18">
        <v>33208</v>
      </c>
      <c r="J9" s="18">
        <v>33298</v>
      </c>
      <c r="K9" s="18">
        <v>33390</v>
      </c>
      <c r="L9" s="18">
        <v>33482</v>
      </c>
      <c r="M9" s="18">
        <v>33573</v>
      </c>
      <c r="N9" s="18">
        <v>33664</v>
      </c>
      <c r="O9" s="18">
        <v>33756</v>
      </c>
      <c r="P9" s="18">
        <v>33848</v>
      </c>
      <c r="Q9" s="18">
        <v>33939</v>
      </c>
      <c r="R9" s="18">
        <v>34029</v>
      </c>
      <c r="S9" s="18">
        <v>34121</v>
      </c>
      <c r="T9" s="18">
        <v>34213</v>
      </c>
      <c r="U9" s="18">
        <v>34304</v>
      </c>
      <c r="V9" s="18">
        <v>34394</v>
      </c>
      <c r="W9" s="18">
        <v>34486</v>
      </c>
      <c r="X9" s="18">
        <v>34578</v>
      </c>
      <c r="Y9" s="18">
        <v>34669</v>
      </c>
      <c r="Z9" s="18">
        <v>34759</v>
      </c>
      <c r="AA9" s="18">
        <v>34851</v>
      </c>
      <c r="AB9" s="18">
        <v>34943</v>
      </c>
      <c r="AC9" s="18">
        <v>35034</v>
      </c>
      <c r="AD9" s="18">
        <v>35125</v>
      </c>
      <c r="AE9" s="18">
        <v>35217</v>
      </c>
      <c r="AF9" s="18">
        <v>35309</v>
      </c>
      <c r="AG9" s="18">
        <v>35400</v>
      </c>
      <c r="AH9" s="18">
        <v>35490</v>
      </c>
      <c r="AI9" s="18">
        <v>35582</v>
      </c>
      <c r="AJ9" s="18">
        <v>35674</v>
      </c>
      <c r="AK9" s="18">
        <v>35765</v>
      </c>
      <c r="AL9" s="18">
        <v>35855</v>
      </c>
      <c r="AM9" s="18">
        <v>35947</v>
      </c>
      <c r="AN9" s="18">
        <v>36039</v>
      </c>
      <c r="AO9" s="18">
        <v>36130</v>
      </c>
      <c r="AP9" s="18">
        <v>36220</v>
      </c>
      <c r="AQ9" s="18">
        <v>36312</v>
      </c>
      <c r="AR9" s="18">
        <v>36404</v>
      </c>
      <c r="AS9" s="18">
        <v>36495</v>
      </c>
      <c r="AT9" s="18">
        <v>36586</v>
      </c>
      <c r="AU9" s="18">
        <v>36678</v>
      </c>
      <c r="AV9" s="18">
        <v>36770</v>
      </c>
      <c r="AW9" s="18">
        <v>36861</v>
      </c>
      <c r="AX9" s="18">
        <v>36951</v>
      </c>
      <c r="AY9" s="18">
        <v>37043</v>
      </c>
      <c r="AZ9" s="18">
        <v>37135</v>
      </c>
      <c r="BA9" s="18">
        <v>37226</v>
      </c>
      <c r="BB9" s="18">
        <v>37316</v>
      </c>
      <c r="BC9" s="18">
        <v>37408</v>
      </c>
      <c r="BD9" s="18">
        <v>37500</v>
      </c>
      <c r="BE9" s="18">
        <v>37591</v>
      </c>
      <c r="BF9" s="18">
        <v>37681</v>
      </c>
      <c r="BG9" s="18">
        <v>37773</v>
      </c>
      <c r="BH9" s="18">
        <v>37865</v>
      </c>
      <c r="BI9" s="18">
        <v>37956</v>
      </c>
      <c r="BJ9" s="18">
        <v>38047</v>
      </c>
      <c r="BK9" s="18">
        <v>38139</v>
      </c>
      <c r="BL9" s="18">
        <v>38231</v>
      </c>
      <c r="BM9" s="18">
        <v>38322</v>
      </c>
      <c r="BN9" s="18">
        <v>38412</v>
      </c>
      <c r="BO9" s="18">
        <v>38504</v>
      </c>
      <c r="BP9" s="18">
        <v>38596</v>
      </c>
      <c r="BQ9" s="18">
        <v>38687</v>
      </c>
      <c r="BR9" s="18">
        <v>38777</v>
      </c>
      <c r="BS9" s="18">
        <v>38869</v>
      </c>
      <c r="BT9" s="18">
        <v>38961</v>
      </c>
      <c r="BU9" s="18">
        <v>39052</v>
      </c>
      <c r="BV9" s="18">
        <v>39142</v>
      </c>
      <c r="BW9" s="18">
        <v>39234</v>
      </c>
      <c r="BX9" s="18">
        <v>39326</v>
      </c>
      <c r="BY9" s="18">
        <v>39417</v>
      </c>
      <c r="BZ9" s="18">
        <v>39508</v>
      </c>
      <c r="CA9" s="18">
        <v>39600</v>
      </c>
      <c r="CB9" s="18">
        <v>39692</v>
      </c>
      <c r="CC9" s="18">
        <v>39783</v>
      </c>
      <c r="CD9" s="18">
        <v>39873</v>
      </c>
      <c r="CE9" s="18">
        <v>39965</v>
      </c>
      <c r="CF9" s="18">
        <v>40057</v>
      </c>
      <c r="CG9" s="18">
        <v>40148</v>
      </c>
      <c r="CH9" s="18">
        <v>40238</v>
      </c>
      <c r="CI9" s="18">
        <v>40330</v>
      </c>
      <c r="CJ9" s="18">
        <v>40422</v>
      </c>
      <c r="CK9" s="18">
        <v>40513</v>
      </c>
      <c r="CL9" s="18">
        <v>40603</v>
      </c>
      <c r="CM9" s="18">
        <v>40695</v>
      </c>
      <c r="CN9" s="18">
        <v>40787</v>
      </c>
      <c r="CO9" s="18">
        <v>40878</v>
      </c>
      <c r="CP9" s="18">
        <v>40969</v>
      </c>
      <c r="CQ9" s="18">
        <v>41061</v>
      </c>
      <c r="CR9" s="18">
        <v>41153</v>
      </c>
      <c r="CS9" s="18">
        <v>41244</v>
      </c>
      <c r="CT9" s="18">
        <v>41334</v>
      </c>
      <c r="CU9" s="18">
        <v>41426</v>
      </c>
      <c r="CV9" s="18">
        <v>41518</v>
      </c>
      <c r="CW9" s="18">
        <v>41609</v>
      </c>
      <c r="CX9" s="18">
        <v>41699</v>
      </c>
      <c r="CY9" s="18">
        <v>41791</v>
      </c>
      <c r="CZ9" s="18">
        <v>41883</v>
      </c>
      <c r="DA9" s="18">
        <v>41974</v>
      </c>
      <c r="DB9" s="18">
        <v>42064</v>
      </c>
      <c r="DC9" s="18">
        <v>42156</v>
      </c>
      <c r="DD9" s="18">
        <v>42248</v>
      </c>
      <c r="DE9" s="18">
        <v>42339</v>
      </c>
      <c r="DF9" s="18">
        <v>42430</v>
      </c>
      <c r="DG9" s="18">
        <v>42522</v>
      </c>
      <c r="DH9" s="18">
        <v>42614</v>
      </c>
      <c r="DI9" s="18">
        <v>42705</v>
      </c>
      <c r="DJ9" s="18">
        <v>42795</v>
      </c>
      <c r="DK9" s="18">
        <v>42887</v>
      </c>
      <c r="DL9" s="18">
        <v>42979</v>
      </c>
      <c r="DM9" s="18">
        <v>43070</v>
      </c>
      <c r="DN9" s="18">
        <v>43160</v>
      </c>
      <c r="DO9" s="18">
        <v>43252</v>
      </c>
      <c r="DP9" s="18">
        <v>43344</v>
      </c>
      <c r="DQ9" s="18">
        <v>43435</v>
      </c>
      <c r="DR9" s="18">
        <v>43525</v>
      </c>
      <c r="DS9" s="18">
        <v>43617</v>
      </c>
      <c r="DT9" s="18">
        <v>43709</v>
      </c>
      <c r="DU9" s="18">
        <v>43800</v>
      </c>
      <c r="DV9" s="18">
        <v>43891</v>
      </c>
      <c r="DW9" s="18">
        <v>43983</v>
      </c>
      <c r="DX9" s="18">
        <v>44075</v>
      </c>
      <c r="DY9" s="18">
        <v>44166</v>
      </c>
      <c r="DZ9" s="18">
        <v>44256</v>
      </c>
      <c r="EA9" s="18">
        <v>44348</v>
      </c>
      <c r="EB9" s="18">
        <v>44440</v>
      </c>
      <c r="EC9" s="18">
        <v>44531</v>
      </c>
      <c r="ED9" s="18">
        <v>44621</v>
      </c>
      <c r="EE9" s="18">
        <v>44713</v>
      </c>
      <c r="EF9" s="18">
        <v>44805</v>
      </c>
      <c r="EG9" s="18">
        <v>44896</v>
      </c>
      <c r="EH9" s="18">
        <v>44986</v>
      </c>
    </row>
    <row r="10" spans="1:138" ht="14.25" customHeight="1">
      <c r="A10" s="25" t="s">
        <v>20</v>
      </c>
      <c r="B10" s="28">
        <v>395084.4814239657</v>
      </c>
      <c r="C10" s="28">
        <v>606143.8745924255</v>
      </c>
      <c r="D10" s="28">
        <v>629274.1742484134</v>
      </c>
      <c r="E10" s="28">
        <v>597414.8977351955</v>
      </c>
      <c r="F10" s="28">
        <v>659871.0925450723</v>
      </c>
      <c r="G10" s="28">
        <v>517625.16485826176</v>
      </c>
      <c r="H10" s="28">
        <v>587450.0016368341</v>
      </c>
      <c r="I10" s="28">
        <v>478504.78695983195</v>
      </c>
      <c r="J10" s="28">
        <v>475591.3185763495</v>
      </c>
      <c r="K10" s="28">
        <v>514066.3106390884</v>
      </c>
      <c r="L10" s="28">
        <v>562943.2170558838</v>
      </c>
      <c r="M10" s="28">
        <v>527591.9987286794</v>
      </c>
      <c r="N10" s="28">
        <v>656240.6506335567</v>
      </c>
      <c r="O10" s="28">
        <v>212250.80520131008</v>
      </c>
      <c r="P10" s="28">
        <v>708772.7564759154</v>
      </c>
      <c r="Q10" s="28">
        <v>258175.1438658589</v>
      </c>
      <c r="R10" s="28">
        <v>587609.8208011597</v>
      </c>
      <c r="S10" s="28">
        <v>549243.8399063982</v>
      </c>
      <c r="T10" s="28">
        <v>833478.3773209709</v>
      </c>
      <c r="U10" s="28">
        <v>588192.5541532894</v>
      </c>
      <c r="V10" s="28">
        <v>791629.7866084094</v>
      </c>
      <c r="W10" s="28">
        <v>336642.08636426873</v>
      </c>
      <c r="X10" s="28">
        <v>799495.1969394069</v>
      </c>
      <c r="Y10" s="28">
        <v>443831.0959442717</v>
      </c>
      <c r="Z10" s="28">
        <v>684157.2031531862</v>
      </c>
      <c r="AA10" s="28">
        <v>660835.4337457479</v>
      </c>
      <c r="AB10" s="28">
        <v>418902.0264109063</v>
      </c>
      <c r="AC10" s="28">
        <v>373807.0046776384</v>
      </c>
      <c r="AD10" s="28">
        <v>426339.5763374043</v>
      </c>
      <c r="AE10" s="28">
        <v>568991.138721273</v>
      </c>
      <c r="AF10" s="28">
        <v>88578.57454019837</v>
      </c>
      <c r="AG10" s="28">
        <v>679301.0383400744</v>
      </c>
      <c r="AH10" s="28">
        <v>378054.3412593215</v>
      </c>
      <c r="AI10" s="28">
        <v>808984.3310772603</v>
      </c>
      <c r="AJ10" s="28">
        <v>477966.7891521235</v>
      </c>
      <c r="AK10" s="28">
        <v>572346.9670055471</v>
      </c>
      <c r="AL10" s="28">
        <v>393110.8039387537</v>
      </c>
      <c r="AM10" s="28">
        <v>842707.872199666</v>
      </c>
      <c r="AN10" s="28">
        <v>453743.66174510185</v>
      </c>
      <c r="AO10" s="28">
        <v>439205.54443224584</v>
      </c>
      <c r="AP10" s="28">
        <v>514900.3373833658</v>
      </c>
      <c r="AQ10" s="28">
        <v>682520.0518201574</v>
      </c>
      <c r="AR10" s="28">
        <v>617710.2792926994</v>
      </c>
      <c r="AS10" s="28">
        <v>526457.709882967</v>
      </c>
      <c r="AT10" s="28">
        <v>286966.99717515346</v>
      </c>
      <c r="AU10" s="28">
        <v>522139.14347212645</v>
      </c>
      <c r="AV10" s="28">
        <v>798472.2355682314</v>
      </c>
      <c r="AW10" s="28">
        <v>486384.43267805804</v>
      </c>
      <c r="AX10" s="28">
        <v>450441.79286360735</v>
      </c>
      <c r="AY10" s="28">
        <v>789191.9704720853</v>
      </c>
      <c r="AZ10" s="28">
        <v>514839.3710691986</v>
      </c>
      <c r="BA10" s="28">
        <v>957776.5986505409</v>
      </c>
      <c r="BB10" s="28">
        <v>95245.82462506805</v>
      </c>
      <c r="BC10" s="28">
        <v>537422.4279578566</v>
      </c>
      <c r="BD10" s="28">
        <v>647270.2801366107</v>
      </c>
      <c r="BE10" s="28">
        <v>859050.159919775</v>
      </c>
      <c r="BF10" s="28">
        <v>926128.0451184991</v>
      </c>
      <c r="BG10" s="28">
        <v>900781.9133518927</v>
      </c>
      <c r="BH10" s="28">
        <v>886310.4570588167</v>
      </c>
      <c r="BI10" s="28">
        <v>903698.6713126537</v>
      </c>
      <c r="BJ10" s="28">
        <v>488102.00802140526</v>
      </c>
      <c r="BK10" s="28">
        <v>1536932.6556550348</v>
      </c>
      <c r="BL10" s="28">
        <v>955010.7915030081</v>
      </c>
      <c r="BM10" s="28">
        <v>1032241.9790164597</v>
      </c>
      <c r="BN10" s="28">
        <v>863270.4767411246</v>
      </c>
      <c r="BO10" s="28">
        <v>1104502.401628593</v>
      </c>
      <c r="BP10" s="28">
        <v>1097474.2376014802</v>
      </c>
      <c r="BQ10" s="28">
        <v>1220672.992803921</v>
      </c>
      <c r="BR10" s="28">
        <v>966214.2045562158</v>
      </c>
      <c r="BS10" s="28">
        <v>979498.4158010139</v>
      </c>
      <c r="BT10" s="28">
        <v>677247.1563613468</v>
      </c>
      <c r="BU10" s="28">
        <v>1242739.027539242</v>
      </c>
      <c r="BV10" s="28">
        <v>914713.1829940828</v>
      </c>
      <c r="BW10" s="28">
        <v>988285.1068824606</v>
      </c>
      <c r="BX10" s="28">
        <v>829394.9381478612</v>
      </c>
      <c r="BY10" s="28">
        <v>583707.2641055145</v>
      </c>
      <c r="BZ10" s="28">
        <v>981692.5308102167</v>
      </c>
      <c r="CA10" s="28">
        <v>1070972.0955739745</v>
      </c>
      <c r="CB10" s="28">
        <v>998570.5519352766</v>
      </c>
      <c r="CC10" s="28">
        <v>882931.064301126</v>
      </c>
      <c r="CD10" s="28">
        <v>532201.3679564253</v>
      </c>
      <c r="CE10" s="28">
        <v>932655.88589078</v>
      </c>
      <c r="CF10" s="28">
        <v>756209.4949999999</v>
      </c>
      <c r="CG10" s="28">
        <v>728281.5120000001</v>
      </c>
      <c r="CH10" s="28">
        <v>680676.3999999999</v>
      </c>
      <c r="CI10" s="28">
        <v>813594.2349999999</v>
      </c>
      <c r="CJ10" s="28">
        <v>552199.6919999998</v>
      </c>
      <c r="CK10" s="28">
        <v>610512.4100000001</v>
      </c>
      <c r="CL10" s="28">
        <v>581727.5800000001</v>
      </c>
      <c r="CM10" s="28">
        <v>563629.8130000001</v>
      </c>
      <c r="CN10" s="28">
        <v>861938.4299999999</v>
      </c>
      <c r="CO10" s="28">
        <v>837501.064</v>
      </c>
      <c r="CP10" s="28">
        <v>729526.075</v>
      </c>
      <c r="CQ10" s="28">
        <v>1009413.4009999998</v>
      </c>
      <c r="CR10" s="28">
        <v>783020.3210000002</v>
      </c>
      <c r="CS10" s="28">
        <v>732749.7610000002</v>
      </c>
      <c r="CT10" s="28">
        <v>670422.48</v>
      </c>
      <c r="CU10" s="28">
        <v>887433.0799999998</v>
      </c>
      <c r="CV10" s="28">
        <v>853034.1600000001</v>
      </c>
      <c r="CW10" s="28">
        <v>630959.1499999999</v>
      </c>
      <c r="CX10" s="28">
        <v>682479.06</v>
      </c>
      <c r="CY10" s="28">
        <v>699298.5960000001</v>
      </c>
      <c r="CZ10" s="28">
        <v>609701</v>
      </c>
      <c r="DA10" s="28">
        <v>884922</v>
      </c>
      <c r="DB10" s="28">
        <v>819404.2691226087</v>
      </c>
      <c r="DC10" s="28">
        <v>621388.52592566</v>
      </c>
      <c r="DD10" s="28">
        <v>604344.8498742209</v>
      </c>
      <c r="DE10" s="28">
        <v>785952.30007087</v>
      </c>
      <c r="DF10" s="28">
        <v>662333.141998352</v>
      </c>
      <c r="DG10" s="28">
        <v>582093.4411902052</v>
      </c>
      <c r="DH10" s="28">
        <v>544609.156438452</v>
      </c>
      <c r="DI10" s="28">
        <v>603824.0017817336</v>
      </c>
      <c r="DJ10" s="28">
        <v>607385.3023681615</v>
      </c>
      <c r="DK10" s="28">
        <v>507757.246407414</v>
      </c>
      <c r="DL10" s="28">
        <v>571685.47876399</v>
      </c>
      <c r="DM10" s="28">
        <v>721497.880101106</v>
      </c>
      <c r="DN10" s="28">
        <v>513558.27063107246</v>
      </c>
      <c r="DO10" s="28">
        <v>516835.22363795293</v>
      </c>
      <c r="DP10" s="28">
        <v>613630.5174893211</v>
      </c>
      <c r="DQ10" s="28">
        <v>727377.8</v>
      </c>
      <c r="DR10" s="28">
        <v>769063.2990000001</v>
      </c>
      <c r="DS10" s="28">
        <v>559221.395</v>
      </c>
      <c r="DT10" s="28">
        <v>614132.492</v>
      </c>
      <c r="DU10" s="28">
        <v>745188.0660000001</v>
      </c>
      <c r="DV10" s="28">
        <v>628042.4450000001</v>
      </c>
      <c r="DW10" s="28">
        <v>541153.7339999999</v>
      </c>
      <c r="DX10" s="28">
        <v>666745.495</v>
      </c>
      <c r="DY10" s="28">
        <v>708047.2110000001</v>
      </c>
      <c r="DZ10" s="28">
        <v>962510.5960000001</v>
      </c>
      <c r="EA10" s="28">
        <v>1105738.7010000001</v>
      </c>
      <c r="EB10" s="28">
        <v>531583.661</v>
      </c>
      <c r="EC10" s="28">
        <v>554127.845</v>
      </c>
      <c r="ED10" s="28">
        <v>539547.4579999999</v>
      </c>
      <c r="EE10" s="28">
        <v>675813.5680000002</v>
      </c>
      <c r="EF10" s="28">
        <v>395717.01900000015</v>
      </c>
      <c r="EG10" s="28">
        <v>431170.88800000004</v>
      </c>
      <c r="EH10" s="28">
        <v>433565.2890000001</v>
      </c>
    </row>
    <row r="11" spans="1:114" ht="14.25" customHeight="1" outlineLevel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</row>
    <row r="12" spans="1:138" ht="14.25" customHeight="1" outlineLevel="1">
      <c r="A12" s="61" t="s">
        <v>4</v>
      </c>
      <c r="B12" s="24">
        <v>562312.7324239657</v>
      </c>
      <c r="C12" s="24">
        <v>721994.8985924256</v>
      </c>
      <c r="D12" s="24">
        <v>719156.4112484134</v>
      </c>
      <c r="E12" s="24">
        <v>709551.9577351955</v>
      </c>
      <c r="F12" s="24">
        <v>784170.0825450723</v>
      </c>
      <c r="G12" s="24">
        <v>568521.7048582617</v>
      </c>
      <c r="H12" s="24">
        <v>646571.5856368341</v>
      </c>
      <c r="I12" s="24">
        <v>579296.6269598319</v>
      </c>
      <c r="J12" s="24">
        <v>595738.7585763495</v>
      </c>
      <c r="K12" s="24">
        <v>649566.9206390884</v>
      </c>
      <c r="L12" s="24">
        <v>742854.3970558839</v>
      </c>
      <c r="M12" s="24">
        <v>700864.9237286794</v>
      </c>
      <c r="N12" s="24">
        <v>877795.0246335567</v>
      </c>
      <c r="O12" s="24">
        <v>674083.0598292621</v>
      </c>
      <c r="P12" s="24">
        <v>749178.4328861384</v>
      </c>
      <c r="Q12" s="24">
        <v>717002.4826510419</v>
      </c>
      <c r="R12" s="24">
        <v>597695.1844375235</v>
      </c>
      <c r="S12" s="24">
        <v>793963.530815489</v>
      </c>
      <c r="T12" s="24">
        <v>1097734.4035027893</v>
      </c>
      <c r="U12" s="24">
        <v>847414.8812441983</v>
      </c>
      <c r="V12" s="24">
        <v>676793.0570710424</v>
      </c>
      <c r="W12" s="24">
        <v>895489.1957243467</v>
      </c>
      <c r="X12" s="24">
        <v>679442.8041234899</v>
      </c>
      <c r="Y12" s="24">
        <v>781509.9430811205</v>
      </c>
      <c r="Z12" s="24">
        <v>948077.7675425652</v>
      </c>
      <c r="AA12" s="24">
        <v>923854.8012391261</v>
      </c>
      <c r="AB12" s="24">
        <v>843536.9295601741</v>
      </c>
      <c r="AC12" s="24">
        <v>861351.5016581344</v>
      </c>
      <c r="AD12" s="24">
        <v>761705.9809408673</v>
      </c>
      <c r="AE12" s="24">
        <v>1006370.8413239917</v>
      </c>
      <c r="AF12" s="24">
        <v>756134.8348632944</v>
      </c>
      <c r="AG12" s="24">
        <v>1086340.3428718478</v>
      </c>
      <c r="AH12" s="24">
        <v>880542.3256502757</v>
      </c>
      <c r="AI12" s="24">
        <v>995430.7734892897</v>
      </c>
      <c r="AJ12" s="24">
        <v>846115.2427970433</v>
      </c>
      <c r="AK12" s="24">
        <v>845323.7280633912</v>
      </c>
      <c r="AL12" s="24">
        <v>756954.1019145437</v>
      </c>
      <c r="AM12" s="24">
        <v>970215.740463426</v>
      </c>
      <c r="AN12" s="24">
        <v>704482.258107756</v>
      </c>
      <c r="AO12" s="24">
        <v>694717.8995142753</v>
      </c>
      <c r="AP12" s="24">
        <v>738454.5744121908</v>
      </c>
      <c r="AQ12" s="24">
        <v>1022830.6837492035</v>
      </c>
      <c r="AR12" s="24">
        <v>860386.9821751829</v>
      </c>
      <c r="AS12" s="24">
        <v>884057.7596634227</v>
      </c>
      <c r="AT12" s="24">
        <v>614124.6126962176</v>
      </c>
      <c r="AU12" s="24">
        <v>898949.5266583794</v>
      </c>
      <c r="AV12" s="24">
        <v>1046934.3060161254</v>
      </c>
      <c r="AW12" s="24">
        <v>897408.5546292776</v>
      </c>
      <c r="AX12" s="24">
        <v>875696.4183292392</v>
      </c>
      <c r="AY12" s="24">
        <v>1053069.9963412653</v>
      </c>
      <c r="AZ12" s="24">
        <v>954038.6518674246</v>
      </c>
      <c r="BA12" s="24">
        <v>1028590.933462071</v>
      </c>
      <c r="BB12" s="24">
        <v>708717.834638396</v>
      </c>
      <c r="BC12" s="24">
        <v>1308267.5867781786</v>
      </c>
      <c r="BD12" s="24">
        <v>1238137.4565257307</v>
      </c>
      <c r="BE12" s="24">
        <v>1203816.1220576935</v>
      </c>
      <c r="BF12" s="24">
        <v>1147347.081153695</v>
      </c>
      <c r="BG12" s="24">
        <v>1397440.7815442535</v>
      </c>
      <c r="BH12" s="24">
        <v>1412256.5629547697</v>
      </c>
      <c r="BI12" s="24">
        <v>1222846.5743472818</v>
      </c>
      <c r="BJ12" s="24">
        <v>1039199.1223626921</v>
      </c>
      <c r="BK12" s="24">
        <v>1352629.8335050587</v>
      </c>
      <c r="BL12" s="24">
        <v>1406192.698744713</v>
      </c>
      <c r="BM12" s="24">
        <v>1357372.3453875354</v>
      </c>
      <c r="BN12" s="24">
        <v>1222787.1339243217</v>
      </c>
      <c r="BO12" s="24">
        <v>1353963.553244034</v>
      </c>
      <c r="BP12" s="24">
        <v>1151442.8917455073</v>
      </c>
      <c r="BQ12" s="24">
        <v>1538967.421086136</v>
      </c>
      <c r="BR12" s="24">
        <v>1164683.3147077195</v>
      </c>
      <c r="BS12" s="24">
        <v>1516378.0773765529</v>
      </c>
      <c r="BT12" s="24">
        <v>1265764.744549823</v>
      </c>
      <c r="BU12" s="24">
        <v>1726704.8633659042</v>
      </c>
      <c r="BV12" s="24">
        <v>1440999.0106623967</v>
      </c>
      <c r="BW12" s="24">
        <v>1148298.5249419522</v>
      </c>
      <c r="BX12" s="24">
        <v>1096539.6088647433</v>
      </c>
      <c r="BY12" s="24">
        <v>1148941.8555309076</v>
      </c>
      <c r="BZ12" s="24">
        <v>1283039.1386808017</v>
      </c>
      <c r="CA12" s="24">
        <v>1387021.4607090636</v>
      </c>
      <c r="CB12" s="24">
        <v>1165923.7293710446</v>
      </c>
      <c r="CC12" s="24">
        <v>995622.67123909</v>
      </c>
      <c r="CD12" s="24">
        <v>1237362.9170000001</v>
      </c>
      <c r="CE12" s="24">
        <v>1261047.76</v>
      </c>
      <c r="CF12" s="24">
        <v>1194053.41</v>
      </c>
      <c r="CG12" s="24">
        <v>820761.68</v>
      </c>
      <c r="CH12" s="24">
        <v>1304979</v>
      </c>
      <c r="CI12" s="24">
        <v>1505190.95</v>
      </c>
      <c r="CJ12" s="24">
        <v>1316022.4</v>
      </c>
      <c r="CK12" s="24">
        <v>1215716.81</v>
      </c>
      <c r="CL12" s="24">
        <v>1155156</v>
      </c>
      <c r="CM12" s="24">
        <v>1243888</v>
      </c>
      <c r="CN12" s="24">
        <v>1211486</v>
      </c>
      <c r="CO12" s="24">
        <v>1348453</v>
      </c>
      <c r="CP12" s="24">
        <v>1409477.8399999999</v>
      </c>
      <c r="CQ12" s="24">
        <v>1150327.3199999998</v>
      </c>
      <c r="CR12" s="24">
        <v>1197186.1400000001</v>
      </c>
      <c r="CS12" s="24">
        <v>1165180.58</v>
      </c>
      <c r="CT12" s="24">
        <v>1224279.48</v>
      </c>
      <c r="CU12" s="24">
        <v>1198033.88</v>
      </c>
      <c r="CV12" s="24">
        <v>1030811.16</v>
      </c>
      <c r="CW12" s="24">
        <v>1172338.46</v>
      </c>
      <c r="CX12" s="24">
        <v>1082209.06</v>
      </c>
      <c r="CY12" s="24">
        <v>1016924.16</v>
      </c>
      <c r="CZ12" s="24">
        <v>897653</v>
      </c>
      <c r="DA12" s="24">
        <v>987661</v>
      </c>
      <c r="DB12" s="24">
        <v>1008897</v>
      </c>
      <c r="DC12" s="24">
        <v>858380</v>
      </c>
      <c r="DD12" s="24">
        <v>763398</v>
      </c>
      <c r="DE12" s="24">
        <v>759973</v>
      </c>
      <c r="DF12" s="24">
        <v>754183</v>
      </c>
      <c r="DG12" s="24">
        <v>666346</v>
      </c>
      <c r="DH12" s="24">
        <v>712640</v>
      </c>
      <c r="DI12" s="24">
        <v>733453</v>
      </c>
      <c r="DJ12" s="24">
        <v>601569</v>
      </c>
      <c r="DK12" s="24">
        <v>808819</v>
      </c>
      <c r="DL12" s="24">
        <v>710813</v>
      </c>
      <c r="DM12" s="24">
        <v>797362</v>
      </c>
      <c r="DN12" s="24">
        <v>819151</v>
      </c>
      <c r="DO12" s="24">
        <v>783911</v>
      </c>
      <c r="DP12" s="24">
        <v>793057</v>
      </c>
      <c r="DQ12" s="24">
        <v>834679</v>
      </c>
      <c r="DR12" s="24">
        <v>793275</v>
      </c>
      <c r="DS12" s="24">
        <v>742096</v>
      </c>
      <c r="DT12" s="24">
        <v>715674</v>
      </c>
      <c r="DU12" s="24">
        <v>782938</v>
      </c>
      <c r="DV12" s="24">
        <v>797391</v>
      </c>
      <c r="DW12" s="24">
        <v>590268</v>
      </c>
      <c r="DX12" s="24">
        <v>660480</v>
      </c>
      <c r="DY12" s="24">
        <v>770543</v>
      </c>
      <c r="DZ12" s="24">
        <v>758678.04</v>
      </c>
      <c r="EA12" s="24">
        <v>699248.265</v>
      </c>
      <c r="EB12" s="24">
        <v>650378.98</v>
      </c>
      <c r="EC12" s="24">
        <v>759305</v>
      </c>
      <c r="ED12" s="24">
        <v>753964.4</v>
      </c>
      <c r="EE12" s="24">
        <v>595914.64</v>
      </c>
      <c r="EF12" s="24">
        <v>587086.03</v>
      </c>
      <c r="EG12" s="24">
        <v>700511</v>
      </c>
      <c r="EH12" s="24">
        <v>689121.87</v>
      </c>
    </row>
    <row r="13" spans="1:138" ht="14.25" outlineLevel="2">
      <c r="A13" s="29" t="s">
        <v>5</v>
      </c>
      <c r="B13" s="27">
        <v>105016.514868848</v>
      </c>
      <c r="C13" s="27">
        <v>234722.438341853</v>
      </c>
      <c r="D13" s="27">
        <v>247730.526286333</v>
      </c>
      <c r="E13" s="27">
        <v>185545.520502966</v>
      </c>
      <c r="F13" s="27">
        <v>224879.22948396</v>
      </c>
      <c r="G13" s="27">
        <v>116538.704202953</v>
      </c>
      <c r="H13" s="27">
        <v>130544.54255456</v>
      </c>
      <c r="I13" s="27">
        <v>191010.523758528</v>
      </c>
      <c r="J13" s="27">
        <v>160604.753554807</v>
      </c>
      <c r="K13" s="27">
        <v>167107.838130864</v>
      </c>
      <c r="L13" s="27">
        <v>213991.050255267</v>
      </c>
      <c r="M13" s="27">
        <v>197296.358059063</v>
      </c>
      <c r="N13" s="27">
        <v>255351.742499828</v>
      </c>
      <c r="O13" s="27">
        <v>239266.209251144</v>
      </c>
      <c r="P13" s="27">
        <v>229796.533851952</v>
      </c>
      <c r="Q13" s="27">
        <v>216735.514397075</v>
      </c>
      <c r="R13" s="27">
        <v>145489.676954851</v>
      </c>
      <c r="S13" s="27">
        <v>326292.560313205</v>
      </c>
      <c r="T13" s="27">
        <v>373944.698074272</v>
      </c>
      <c r="U13" s="27">
        <v>375411.064657673</v>
      </c>
      <c r="V13" s="27">
        <v>273202.994059685</v>
      </c>
      <c r="W13" s="27">
        <v>411153.109613052</v>
      </c>
      <c r="X13" s="27">
        <v>225405.428475221</v>
      </c>
      <c r="Y13" s="27">
        <v>355605.467852042</v>
      </c>
      <c r="Z13" s="27">
        <v>449461.873470577</v>
      </c>
      <c r="AA13" s="27">
        <v>403579.628922317</v>
      </c>
      <c r="AB13" s="27">
        <v>398463.628893802</v>
      </c>
      <c r="AC13" s="27">
        <v>450497.868713303</v>
      </c>
      <c r="AD13" s="27">
        <v>388359.261810059</v>
      </c>
      <c r="AE13" s="27">
        <v>545668.466010162</v>
      </c>
      <c r="AF13" s="27">
        <v>316858.431731358</v>
      </c>
      <c r="AG13" s="27">
        <v>612040.840448422</v>
      </c>
      <c r="AH13" s="27">
        <v>419093.393341082</v>
      </c>
      <c r="AI13" s="27">
        <v>358269.804767335</v>
      </c>
      <c r="AJ13" s="27">
        <v>235028.640785857</v>
      </c>
      <c r="AK13" s="27">
        <v>391131.161105726</v>
      </c>
      <c r="AL13" s="27">
        <v>278442.367121871</v>
      </c>
      <c r="AM13" s="27">
        <v>422504.507772553</v>
      </c>
      <c r="AN13" s="27">
        <v>215967.788267822</v>
      </c>
      <c r="AO13" s="27">
        <v>258035.336837755</v>
      </c>
      <c r="AP13" s="27">
        <v>336257.567981702</v>
      </c>
      <c r="AQ13" s="27">
        <v>513298.738350413</v>
      </c>
      <c r="AR13" s="27">
        <v>342113.769763312</v>
      </c>
      <c r="AS13" s="27">
        <v>435537.923904573</v>
      </c>
      <c r="AT13" s="27">
        <v>228687.937816716</v>
      </c>
      <c r="AU13" s="27">
        <v>430410.52232636</v>
      </c>
      <c r="AV13" s="27">
        <v>557630.603222009</v>
      </c>
      <c r="AW13" s="27">
        <v>478486.936634915</v>
      </c>
      <c r="AX13" s="27">
        <v>423779.732060797</v>
      </c>
      <c r="AY13" s="27">
        <v>548943.25804487</v>
      </c>
      <c r="AZ13" s="27">
        <v>405525.103481809</v>
      </c>
      <c r="BA13" s="27">
        <v>518522.906412523</v>
      </c>
      <c r="BB13" s="27">
        <v>435606.503287166</v>
      </c>
      <c r="BC13" s="27">
        <v>692614.434625431</v>
      </c>
      <c r="BD13" s="27">
        <v>601926.083682145</v>
      </c>
      <c r="BE13" s="27">
        <v>538758.978405258</v>
      </c>
      <c r="BF13" s="27">
        <v>590136.427314605</v>
      </c>
      <c r="BG13" s="27">
        <v>661163.749825518</v>
      </c>
      <c r="BH13" s="27">
        <v>545221.841935636</v>
      </c>
      <c r="BI13" s="27">
        <v>554477.980924241</v>
      </c>
      <c r="BJ13" s="27">
        <v>502675.724914339</v>
      </c>
      <c r="BK13" s="27">
        <v>611708.515314543</v>
      </c>
      <c r="BL13" s="27">
        <v>714479.294368536</v>
      </c>
      <c r="BM13" s="27">
        <v>697749.465402581</v>
      </c>
      <c r="BN13" s="27">
        <v>518928.624630376</v>
      </c>
      <c r="BO13" s="27">
        <v>662587.405080755</v>
      </c>
      <c r="BP13" s="27">
        <v>538412.475443639</v>
      </c>
      <c r="BQ13" s="27">
        <v>823475.49484523</v>
      </c>
      <c r="BR13" s="27">
        <v>514345.889903712</v>
      </c>
      <c r="BS13" s="27">
        <v>833493.839261304</v>
      </c>
      <c r="BT13" s="27">
        <v>538801.479708476</v>
      </c>
      <c r="BU13" s="27">
        <v>882007.791126507</v>
      </c>
      <c r="BV13" s="27">
        <v>693927.939349431</v>
      </c>
      <c r="BW13" s="27">
        <v>427206.263646408</v>
      </c>
      <c r="BX13" s="27">
        <v>467072.327244432</v>
      </c>
      <c r="BY13" s="27">
        <v>430594.469759728</v>
      </c>
      <c r="BZ13" s="27">
        <v>647230.695857642</v>
      </c>
      <c r="CA13" s="27">
        <v>687290.450812191</v>
      </c>
      <c r="CB13" s="27">
        <v>640602.711339473</v>
      </c>
      <c r="CC13" s="27">
        <v>418221.141990694</v>
      </c>
      <c r="CD13" s="27">
        <v>519340</v>
      </c>
      <c r="CE13" s="27">
        <v>627839</v>
      </c>
      <c r="CF13" s="27">
        <v>622886.76</v>
      </c>
      <c r="CG13" s="27">
        <v>315420.33</v>
      </c>
      <c r="CH13" s="27">
        <v>665594</v>
      </c>
      <c r="CI13" s="27">
        <v>645083</v>
      </c>
      <c r="CJ13" s="27">
        <v>727067</v>
      </c>
      <c r="CK13" s="27">
        <v>571023.41</v>
      </c>
      <c r="CL13" s="27">
        <v>464169</v>
      </c>
      <c r="CM13" s="27">
        <v>649366</v>
      </c>
      <c r="CN13" s="27">
        <v>586577</v>
      </c>
      <c r="CO13" s="27">
        <v>643912</v>
      </c>
      <c r="CP13" s="27">
        <v>635960.84</v>
      </c>
      <c r="CQ13" s="27">
        <v>579829.32</v>
      </c>
      <c r="CR13" s="27">
        <v>557411.14</v>
      </c>
      <c r="CS13" s="27">
        <v>506141.58</v>
      </c>
      <c r="CT13" s="27">
        <v>544150.88</v>
      </c>
      <c r="CU13" s="27">
        <v>637189.58</v>
      </c>
      <c r="CV13" s="27">
        <v>546357.66</v>
      </c>
      <c r="CW13" s="27">
        <v>551559.36</v>
      </c>
      <c r="CX13" s="27">
        <v>553075.06</v>
      </c>
      <c r="CY13" s="27">
        <v>546862.16</v>
      </c>
      <c r="CZ13" s="27">
        <v>428244</v>
      </c>
      <c r="DA13" s="27">
        <v>407700</v>
      </c>
      <c r="DB13" s="27">
        <v>474305</v>
      </c>
      <c r="DC13" s="27">
        <v>378705</v>
      </c>
      <c r="DD13" s="27">
        <v>282723</v>
      </c>
      <c r="DE13" s="27">
        <v>265153</v>
      </c>
      <c r="DF13" s="27">
        <v>329566</v>
      </c>
      <c r="DG13" s="27">
        <v>295901</v>
      </c>
      <c r="DH13" s="27">
        <v>316094</v>
      </c>
      <c r="DI13" s="27">
        <v>263827</v>
      </c>
      <c r="DJ13" s="27">
        <v>178887</v>
      </c>
      <c r="DK13" s="27">
        <v>381395</v>
      </c>
      <c r="DL13" s="27">
        <v>341449</v>
      </c>
      <c r="DM13" s="27">
        <v>310395</v>
      </c>
      <c r="DN13" s="27">
        <v>306682</v>
      </c>
      <c r="DO13" s="27">
        <v>337308</v>
      </c>
      <c r="DP13" s="27">
        <v>358987</v>
      </c>
      <c r="DQ13" s="27">
        <v>315989</v>
      </c>
      <c r="DR13" s="27">
        <v>305667</v>
      </c>
      <c r="DS13" s="27">
        <v>341552</v>
      </c>
      <c r="DT13" s="27">
        <v>365165</v>
      </c>
      <c r="DU13" s="27">
        <v>278813</v>
      </c>
      <c r="DV13" s="27">
        <v>315119</v>
      </c>
      <c r="DW13" s="27">
        <v>260411</v>
      </c>
      <c r="DX13" s="27">
        <v>295052</v>
      </c>
      <c r="DY13" s="27">
        <v>258335</v>
      </c>
      <c r="DZ13" s="27">
        <v>336374.04</v>
      </c>
      <c r="EA13" s="27">
        <v>312124.85</v>
      </c>
      <c r="EB13" s="27">
        <v>323765.98</v>
      </c>
      <c r="EC13" s="27">
        <v>284318.83</v>
      </c>
      <c r="ED13" s="27">
        <v>264749</v>
      </c>
      <c r="EE13" s="27">
        <v>316222.04</v>
      </c>
      <c r="EF13" s="27">
        <v>322431</v>
      </c>
      <c r="EG13" s="27">
        <v>327279</v>
      </c>
      <c r="EH13" s="27">
        <v>327190.62</v>
      </c>
    </row>
    <row r="14" spans="1:138" ht="14.25" outlineLevel="2">
      <c r="A14" s="29" t="s">
        <v>6</v>
      </c>
      <c r="B14" s="27">
        <v>418952.208271461</v>
      </c>
      <c r="C14" s="27">
        <v>433337.42420359</v>
      </c>
      <c r="D14" s="27">
        <v>435159.422763401</v>
      </c>
      <c r="E14" s="27">
        <v>493262.944761548</v>
      </c>
      <c r="F14" s="27">
        <v>515897.041350518</v>
      </c>
      <c r="G14" s="27">
        <v>411126.933163984</v>
      </c>
      <c r="H14" s="27">
        <v>476492.509160451</v>
      </c>
      <c r="I14" s="27">
        <v>352781.516325046</v>
      </c>
      <c r="J14" s="27">
        <v>396227.755044424</v>
      </c>
      <c r="K14" s="27">
        <v>425606.183754815</v>
      </c>
      <c r="L14" s="27">
        <v>486983.152068881</v>
      </c>
      <c r="M14" s="27">
        <v>470731.90913188</v>
      </c>
      <c r="N14" s="27">
        <v>576559.8236839</v>
      </c>
      <c r="O14" s="27">
        <v>379740.735645906</v>
      </c>
      <c r="P14" s="27">
        <v>476166.496044423</v>
      </c>
      <c r="Q14" s="27">
        <v>464775.944625771</v>
      </c>
      <c r="R14" s="27">
        <v>409010.369169936</v>
      </c>
      <c r="S14" s="27">
        <v>414662.41305097</v>
      </c>
      <c r="T14" s="27">
        <v>677950.991188055</v>
      </c>
      <c r="U14" s="27">
        <v>430433.226591038</v>
      </c>
      <c r="V14" s="27">
        <v>342950.085657684</v>
      </c>
      <c r="W14" s="27">
        <v>410286.883506907</v>
      </c>
      <c r="X14" s="27">
        <v>390729.847291338</v>
      </c>
      <c r="Y14" s="27">
        <v>372360.18354407</v>
      </c>
      <c r="Z14" s="27">
        <v>434808.149934623</v>
      </c>
      <c r="AA14" s="27">
        <v>457149.863945619</v>
      </c>
      <c r="AB14" s="27">
        <v>380830.041965978</v>
      </c>
      <c r="AC14" s="27">
        <v>359147.944153781</v>
      </c>
      <c r="AD14" s="27">
        <v>302415.835299196</v>
      </c>
      <c r="AE14" s="27">
        <v>382965.315269451</v>
      </c>
      <c r="AF14" s="27">
        <v>376273.783125507</v>
      </c>
      <c r="AG14" s="27">
        <v>409696.066305846</v>
      </c>
      <c r="AH14" s="27">
        <v>407197.044140507</v>
      </c>
      <c r="AI14" s="27">
        <v>574437.697905631</v>
      </c>
      <c r="AJ14" s="27">
        <v>562574.108100837</v>
      </c>
      <c r="AK14" s="27">
        <v>406338.779853025</v>
      </c>
      <c r="AL14" s="27">
        <v>422944.097529404</v>
      </c>
      <c r="AM14" s="27">
        <v>488845.269060782</v>
      </c>
      <c r="AN14" s="27">
        <v>442587.978728137</v>
      </c>
      <c r="AO14" s="27">
        <v>390247.654681677</v>
      </c>
      <c r="AP14" s="27">
        <v>342717.888671036</v>
      </c>
      <c r="AQ14" s="27">
        <v>447421.73362826</v>
      </c>
      <c r="AR14" s="27">
        <v>474019.194732095</v>
      </c>
      <c r="AS14" s="27">
        <v>402446.182968609</v>
      </c>
      <c r="AT14" s="27">
        <v>324746.172927903</v>
      </c>
      <c r="AU14" s="27">
        <v>405638.223658053</v>
      </c>
      <c r="AV14" s="27">
        <v>446571.699149736</v>
      </c>
      <c r="AW14" s="27">
        <v>372628.904264308</v>
      </c>
      <c r="AX14" s="27">
        <v>394272.395999945</v>
      </c>
      <c r="AY14" s="27">
        <v>447083.915284107</v>
      </c>
      <c r="AZ14" s="27">
        <v>506595.683942088</v>
      </c>
      <c r="BA14" s="27">
        <v>463729.004773861</v>
      </c>
      <c r="BB14" s="27">
        <v>216439.087186108</v>
      </c>
      <c r="BC14" s="27">
        <v>557880.794886855</v>
      </c>
      <c r="BD14" s="27">
        <v>594233.124238167</v>
      </c>
      <c r="BE14" s="27">
        <v>603240.993688869</v>
      </c>
      <c r="BF14" s="27">
        <v>486676.892146287</v>
      </c>
      <c r="BG14" s="27">
        <v>669760.403627369</v>
      </c>
      <c r="BH14" s="27">
        <v>822312.321056592</v>
      </c>
      <c r="BI14" s="27">
        <v>597805.383169752</v>
      </c>
      <c r="BJ14" s="27">
        <v>470297.816398344</v>
      </c>
      <c r="BK14" s="27">
        <v>681684.224302358</v>
      </c>
      <c r="BL14" s="27">
        <v>644966.907357537</v>
      </c>
      <c r="BM14" s="27">
        <v>592404.051941761</v>
      </c>
      <c r="BN14" s="27">
        <v>636677.766631338</v>
      </c>
      <c r="BO14" s="27">
        <v>625503.048365571</v>
      </c>
      <c r="BP14" s="27">
        <v>569348.132990265</v>
      </c>
      <c r="BQ14" s="27">
        <v>645783.052012825</v>
      </c>
      <c r="BR14" s="27">
        <v>580886.492094907</v>
      </c>
      <c r="BS14" s="27">
        <v>619704.510550544</v>
      </c>
      <c r="BT14" s="27">
        <v>679032.999022507</v>
      </c>
      <c r="BU14" s="27">
        <v>773891.998332042</v>
      </c>
      <c r="BV14" s="27">
        <v>677769.856008011</v>
      </c>
      <c r="BW14" s="27">
        <v>652364.297979152</v>
      </c>
      <c r="BX14" s="27">
        <v>580458.991587227</v>
      </c>
      <c r="BY14" s="27">
        <v>645236.854425611</v>
      </c>
      <c r="BZ14" s="27">
        <v>562456.540308745</v>
      </c>
      <c r="CA14" s="27">
        <v>636621.14025341</v>
      </c>
      <c r="CB14" s="27">
        <v>478941.409559085</v>
      </c>
      <c r="CC14" s="27">
        <v>506750.90987876</v>
      </c>
      <c r="CD14" s="27">
        <v>640364.557</v>
      </c>
      <c r="CE14" s="27">
        <v>584511</v>
      </c>
      <c r="CF14" s="27">
        <v>526056</v>
      </c>
      <c r="CG14" s="27">
        <v>417104</v>
      </c>
      <c r="CH14" s="27">
        <v>550715</v>
      </c>
      <c r="CI14" s="27">
        <v>799228.95</v>
      </c>
      <c r="CJ14" s="27">
        <v>533431.4</v>
      </c>
      <c r="CK14" s="27">
        <v>554832.4</v>
      </c>
      <c r="CL14" s="27">
        <v>600320</v>
      </c>
      <c r="CM14" s="27">
        <v>523308</v>
      </c>
      <c r="CN14" s="27">
        <v>565366</v>
      </c>
      <c r="CO14" s="27">
        <v>605821</v>
      </c>
      <c r="CP14" s="27">
        <v>678119</v>
      </c>
      <c r="CQ14" s="27">
        <v>496298</v>
      </c>
      <c r="CR14" s="27">
        <v>582564</v>
      </c>
      <c r="CS14" s="27">
        <v>559929</v>
      </c>
      <c r="CT14" s="27">
        <v>593261.6</v>
      </c>
      <c r="CU14" s="27">
        <v>495657.3</v>
      </c>
      <c r="CV14" s="27">
        <v>435390.5</v>
      </c>
      <c r="CW14" s="27">
        <v>531491.1</v>
      </c>
      <c r="CX14" s="27">
        <v>435678</v>
      </c>
      <c r="CY14" s="27">
        <v>401652</v>
      </c>
      <c r="CZ14" s="27">
        <v>419594</v>
      </c>
      <c r="DA14" s="27">
        <v>474950</v>
      </c>
      <c r="DB14" s="27">
        <v>441379</v>
      </c>
      <c r="DC14" s="27">
        <v>416915</v>
      </c>
      <c r="DD14" s="27">
        <v>416133</v>
      </c>
      <c r="DE14" s="27">
        <v>391249</v>
      </c>
      <c r="DF14" s="27">
        <v>336163</v>
      </c>
      <c r="DG14" s="27">
        <v>304106</v>
      </c>
      <c r="DH14" s="27">
        <v>337450</v>
      </c>
      <c r="DI14" s="27">
        <v>370480</v>
      </c>
      <c r="DJ14" s="27">
        <v>337033</v>
      </c>
      <c r="DK14" s="27">
        <v>355283</v>
      </c>
      <c r="DL14" s="27">
        <v>305990</v>
      </c>
      <c r="DM14" s="27">
        <v>388644</v>
      </c>
      <c r="DN14" s="27">
        <v>428780</v>
      </c>
      <c r="DO14" s="27">
        <v>378610</v>
      </c>
      <c r="DP14" s="27">
        <v>378341</v>
      </c>
      <c r="DQ14" s="27">
        <v>418723</v>
      </c>
      <c r="DR14" s="27">
        <v>407135</v>
      </c>
      <c r="DS14" s="27">
        <v>339176</v>
      </c>
      <c r="DT14" s="27">
        <v>299780</v>
      </c>
      <c r="DU14" s="27">
        <v>408865</v>
      </c>
      <c r="DV14" s="27">
        <v>395690</v>
      </c>
      <c r="DW14" s="27">
        <v>267268</v>
      </c>
      <c r="DX14" s="27">
        <v>313501</v>
      </c>
      <c r="DY14" s="27">
        <v>415616</v>
      </c>
      <c r="DZ14" s="27">
        <v>340292</v>
      </c>
      <c r="EA14" s="27">
        <v>328078.77</v>
      </c>
      <c r="EB14" s="27">
        <v>273704</v>
      </c>
      <c r="EC14" s="27">
        <v>384216.9</v>
      </c>
      <c r="ED14" s="27">
        <v>406984.4</v>
      </c>
      <c r="EE14" s="27">
        <v>227748.6</v>
      </c>
      <c r="EF14" s="27">
        <v>213878.1</v>
      </c>
      <c r="EG14" s="27">
        <v>281936</v>
      </c>
      <c r="EH14" s="27">
        <v>281552.16</v>
      </c>
    </row>
    <row r="15" spans="1:138" ht="14.25" outlineLevel="2">
      <c r="A15" s="29" t="s">
        <v>7</v>
      </c>
      <c r="B15" s="27">
        <v>38344.0092836567</v>
      </c>
      <c r="C15" s="27">
        <v>53935.0360469826</v>
      </c>
      <c r="D15" s="27">
        <v>36266.4621986793</v>
      </c>
      <c r="E15" s="27">
        <v>30743.4924706814</v>
      </c>
      <c r="F15" s="27">
        <v>43393.8117105943</v>
      </c>
      <c r="G15" s="27">
        <v>40856.0674913247</v>
      </c>
      <c r="H15" s="27">
        <v>39534.5339218232</v>
      </c>
      <c r="I15" s="27">
        <v>35504.5868762579</v>
      </c>
      <c r="J15" s="27">
        <v>38906.2499771184</v>
      </c>
      <c r="K15" s="27">
        <v>56852.8987534094</v>
      </c>
      <c r="L15" s="27">
        <v>41880.1947317359</v>
      </c>
      <c r="M15" s="27">
        <v>32836.6565377364</v>
      </c>
      <c r="N15" s="27">
        <v>45883.4584498288</v>
      </c>
      <c r="O15" s="27">
        <v>55076.114932212</v>
      </c>
      <c r="P15" s="27">
        <v>43215.4029897634</v>
      </c>
      <c r="Q15" s="27">
        <v>35491.0236281959</v>
      </c>
      <c r="R15" s="27">
        <v>43195.1383127365</v>
      </c>
      <c r="S15" s="27">
        <v>53008.5574513139</v>
      </c>
      <c r="T15" s="27">
        <v>45838.7142404624</v>
      </c>
      <c r="U15" s="27">
        <v>41570.5899954872</v>
      </c>
      <c r="V15" s="27">
        <v>60639.9773536733</v>
      </c>
      <c r="W15" s="27">
        <v>74049.2026043876</v>
      </c>
      <c r="X15" s="27">
        <v>63307.5283569308</v>
      </c>
      <c r="Y15" s="27">
        <v>53544.2916850084</v>
      </c>
      <c r="Z15" s="27">
        <v>63807.7441373652</v>
      </c>
      <c r="AA15" s="27">
        <v>63125.3083711901</v>
      </c>
      <c r="AB15" s="27">
        <v>64243.2587003942</v>
      </c>
      <c r="AC15" s="27">
        <v>51705.6887910504</v>
      </c>
      <c r="AD15" s="27">
        <v>70930.8838316123</v>
      </c>
      <c r="AE15" s="27">
        <v>77737.0600443786</v>
      </c>
      <c r="AF15" s="27">
        <v>63002.6200064294</v>
      </c>
      <c r="AG15" s="27">
        <v>64603.4361175797</v>
      </c>
      <c r="AH15" s="27">
        <v>54251.8881686868</v>
      </c>
      <c r="AI15" s="27">
        <v>62723.2708163236</v>
      </c>
      <c r="AJ15" s="27">
        <v>48512.4939103493</v>
      </c>
      <c r="AK15" s="27">
        <v>47853.7871046403</v>
      </c>
      <c r="AL15" s="27">
        <v>55567.6372632687</v>
      </c>
      <c r="AM15" s="27">
        <v>58865.963630091</v>
      </c>
      <c r="AN15" s="27">
        <v>45926.4911117971</v>
      </c>
      <c r="AO15" s="27">
        <v>46434.9079948432</v>
      </c>
      <c r="AP15" s="27">
        <v>59479.1177594529</v>
      </c>
      <c r="AQ15" s="27">
        <v>62110.2117705304</v>
      </c>
      <c r="AR15" s="27">
        <v>44254.017679776</v>
      </c>
      <c r="AS15" s="27">
        <v>46073.6527902407</v>
      </c>
      <c r="AT15" s="27">
        <v>60690.5019515986</v>
      </c>
      <c r="AU15" s="27">
        <v>62900.7806739664</v>
      </c>
      <c r="AV15" s="27">
        <v>42732.0036443804</v>
      </c>
      <c r="AW15" s="27">
        <v>46292.7137300546</v>
      </c>
      <c r="AX15" s="27">
        <v>57644.2902684972</v>
      </c>
      <c r="AY15" s="27">
        <v>57042.8230122884</v>
      </c>
      <c r="AZ15" s="27">
        <v>41917.8644435275</v>
      </c>
      <c r="BA15" s="27">
        <v>46339.022275687</v>
      </c>
      <c r="BB15" s="27">
        <v>56672.244165122</v>
      </c>
      <c r="BC15" s="27">
        <v>57772.3572658927</v>
      </c>
      <c r="BD15" s="27">
        <v>41978.2486054188</v>
      </c>
      <c r="BE15" s="27">
        <v>61816.1499635666</v>
      </c>
      <c r="BF15" s="27">
        <v>70533.761692803</v>
      </c>
      <c r="BG15" s="27">
        <v>66516.6280913664</v>
      </c>
      <c r="BH15" s="27">
        <v>44722.3999625417</v>
      </c>
      <c r="BI15" s="27">
        <v>70563.2102532889</v>
      </c>
      <c r="BJ15" s="27">
        <v>66225.5810500091</v>
      </c>
      <c r="BK15" s="27">
        <v>59237.0938881575</v>
      </c>
      <c r="BL15" s="27">
        <v>46746.4970186401</v>
      </c>
      <c r="BM15" s="27">
        <v>67218.8280431933</v>
      </c>
      <c r="BN15" s="27">
        <v>67180.7426626078</v>
      </c>
      <c r="BO15" s="27">
        <v>65873.0997977083</v>
      </c>
      <c r="BP15" s="27">
        <v>43682.2833116031</v>
      </c>
      <c r="BQ15" s="27">
        <v>69708.8742280809</v>
      </c>
      <c r="BR15" s="27">
        <v>69450.9327091004</v>
      </c>
      <c r="BS15" s="27">
        <v>63179.7275647048</v>
      </c>
      <c r="BT15" s="27">
        <v>47930.2658188398</v>
      </c>
      <c r="BU15" s="27">
        <v>70805.073907355</v>
      </c>
      <c r="BV15" s="27">
        <v>69301.2153049546</v>
      </c>
      <c r="BW15" s="27">
        <v>68727.9633163924</v>
      </c>
      <c r="BX15" s="27">
        <v>49008.2900330844</v>
      </c>
      <c r="BY15" s="27">
        <v>73110.5313455686</v>
      </c>
      <c r="BZ15" s="27">
        <v>73351.9025144148</v>
      </c>
      <c r="CA15" s="27">
        <v>63109.8696434627</v>
      </c>
      <c r="CB15" s="27">
        <v>46379.6084724864</v>
      </c>
      <c r="CC15" s="27">
        <v>70650.6193696361</v>
      </c>
      <c r="CD15" s="27">
        <v>77658.36</v>
      </c>
      <c r="CE15" s="27">
        <v>48697.76</v>
      </c>
      <c r="CF15" s="27">
        <v>45110.65</v>
      </c>
      <c r="CG15" s="27">
        <v>88237.35</v>
      </c>
      <c r="CH15" s="27">
        <v>88670</v>
      </c>
      <c r="CI15" s="27">
        <v>60879</v>
      </c>
      <c r="CJ15" s="27">
        <v>55524</v>
      </c>
      <c r="CK15" s="27">
        <v>89861</v>
      </c>
      <c r="CL15" s="27">
        <v>90667</v>
      </c>
      <c r="CM15" s="27">
        <v>71214</v>
      </c>
      <c r="CN15" s="27">
        <v>59543</v>
      </c>
      <c r="CO15" s="27">
        <v>98720</v>
      </c>
      <c r="CP15" s="27">
        <v>95398</v>
      </c>
      <c r="CQ15" s="27">
        <v>74200</v>
      </c>
      <c r="CR15" s="27">
        <v>57211</v>
      </c>
      <c r="CS15" s="27">
        <v>99110</v>
      </c>
      <c r="CT15" s="27">
        <v>86867</v>
      </c>
      <c r="CU15" s="27">
        <v>65187</v>
      </c>
      <c r="CV15" s="27">
        <v>49063</v>
      </c>
      <c r="CW15" s="27">
        <v>89288</v>
      </c>
      <c r="CX15" s="27">
        <v>93456</v>
      </c>
      <c r="CY15" s="27">
        <v>68410</v>
      </c>
      <c r="CZ15" s="27">
        <v>49815</v>
      </c>
      <c r="DA15" s="27">
        <v>105011</v>
      </c>
      <c r="DB15" s="27">
        <v>93213</v>
      </c>
      <c r="DC15" s="27">
        <v>62760</v>
      </c>
      <c r="DD15" s="27">
        <v>64542</v>
      </c>
      <c r="DE15" s="27">
        <v>103571</v>
      </c>
      <c r="DF15" s="27">
        <v>88454</v>
      </c>
      <c r="DG15" s="27">
        <v>66339</v>
      </c>
      <c r="DH15" s="27">
        <v>59096</v>
      </c>
      <c r="DI15" s="27">
        <v>99146</v>
      </c>
      <c r="DJ15" s="27">
        <v>85649</v>
      </c>
      <c r="DK15" s="27">
        <v>72141</v>
      </c>
      <c r="DL15" s="27">
        <v>63374</v>
      </c>
      <c r="DM15" s="27">
        <v>98323</v>
      </c>
      <c r="DN15" s="27">
        <v>83689</v>
      </c>
      <c r="DO15" s="27">
        <v>67993</v>
      </c>
      <c r="DP15" s="27">
        <v>55729</v>
      </c>
      <c r="DQ15" s="27">
        <v>99967</v>
      </c>
      <c r="DR15" s="27">
        <v>80473</v>
      </c>
      <c r="DS15" s="27">
        <v>61368</v>
      </c>
      <c r="DT15" s="27">
        <v>50729</v>
      </c>
      <c r="DU15" s="27">
        <v>95260</v>
      </c>
      <c r="DV15" s="27">
        <v>86582</v>
      </c>
      <c r="DW15" s="27">
        <v>62589</v>
      </c>
      <c r="DX15" s="27">
        <v>51927</v>
      </c>
      <c r="DY15" s="27">
        <v>96592</v>
      </c>
      <c r="DZ15" s="27">
        <v>82012</v>
      </c>
      <c r="EA15" s="27">
        <v>59044.645</v>
      </c>
      <c r="EB15" s="27">
        <v>52909</v>
      </c>
      <c r="EC15" s="27">
        <v>90769.27</v>
      </c>
      <c r="ED15" s="27">
        <v>82231</v>
      </c>
      <c r="EE15" s="27">
        <v>51944</v>
      </c>
      <c r="EF15" s="27">
        <v>50776.93</v>
      </c>
      <c r="EG15" s="27">
        <v>91296</v>
      </c>
      <c r="EH15" s="27">
        <v>80379.09</v>
      </c>
    </row>
    <row r="16" spans="1:114" ht="14.25" outlineLevel="1">
      <c r="A16" s="19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</row>
    <row r="17" spans="1:141" ht="14.25" outlineLevel="1">
      <c r="A17" s="61" t="s">
        <v>9</v>
      </c>
      <c r="B17" s="24">
        <v>133.25</v>
      </c>
      <c r="C17" s="24">
        <v>185.276</v>
      </c>
      <c r="D17" s="24">
        <v>88.76299999999999</v>
      </c>
      <c r="E17" s="24">
        <v>222.1</v>
      </c>
      <c r="F17" s="24">
        <v>130.47</v>
      </c>
      <c r="G17" s="24">
        <v>118</v>
      </c>
      <c r="H17" s="24">
        <v>75.41600000000001</v>
      </c>
      <c r="I17" s="24">
        <v>284.15999999999997</v>
      </c>
      <c r="J17" s="24">
        <v>139.56</v>
      </c>
      <c r="K17" s="24">
        <v>122.11999999999999</v>
      </c>
      <c r="L17" s="24">
        <v>255.82</v>
      </c>
      <c r="M17" s="24">
        <v>76.075</v>
      </c>
      <c r="N17" s="24">
        <v>99.54599999999999</v>
      </c>
      <c r="O17" s="24">
        <v>301.035</v>
      </c>
      <c r="P17" s="24">
        <v>165.376</v>
      </c>
      <c r="Q17" s="24">
        <v>133.465</v>
      </c>
      <c r="R17" s="24">
        <v>180</v>
      </c>
      <c r="S17" s="24">
        <v>136.95</v>
      </c>
      <c r="T17" s="24">
        <v>94.792</v>
      </c>
      <c r="U17" s="24">
        <v>84.082</v>
      </c>
      <c r="V17" s="24">
        <v>80</v>
      </c>
      <c r="W17" s="24">
        <v>126.648</v>
      </c>
      <c r="X17" s="24">
        <v>97.134</v>
      </c>
      <c r="Y17" s="24">
        <v>132</v>
      </c>
      <c r="Z17" s="24">
        <v>80</v>
      </c>
      <c r="AA17" s="24">
        <v>6.6000000000000005</v>
      </c>
      <c r="AB17" s="24">
        <v>18.904</v>
      </c>
      <c r="AC17" s="24">
        <v>6.68</v>
      </c>
      <c r="AD17" s="24">
        <v>0</v>
      </c>
      <c r="AE17" s="24">
        <v>0</v>
      </c>
      <c r="AF17" s="24">
        <v>40.02</v>
      </c>
      <c r="AG17" s="24">
        <v>21.025000000000002</v>
      </c>
      <c r="AH17" s="24">
        <v>0</v>
      </c>
      <c r="AI17" s="24">
        <v>0.002</v>
      </c>
      <c r="AJ17" s="24">
        <v>7.906000000000001</v>
      </c>
      <c r="AK17" s="24">
        <v>8.17</v>
      </c>
      <c r="AL17" s="24">
        <v>15.001</v>
      </c>
      <c r="AM17" s="24">
        <v>19.177</v>
      </c>
      <c r="AN17" s="24">
        <v>24.552</v>
      </c>
      <c r="AO17" s="24">
        <v>31.582</v>
      </c>
      <c r="AP17" s="24">
        <v>12.6</v>
      </c>
      <c r="AQ17" s="24">
        <v>0</v>
      </c>
      <c r="AR17" s="24">
        <v>0</v>
      </c>
      <c r="AS17" s="24">
        <v>4.835</v>
      </c>
      <c r="AT17" s="24">
        <v>0.5</v>
      </c>
      <c r="AU17" s="24">
        <v>20.333</v>
      </c>
      <c r="AV17" s="24">
        <v>8067.788</v>
      </c>
      <c r="AW17" s="24">
        <v>8098</v>
      </c>
      <c r="AX17" s="24">
        <v>0.025</v>
      </c>
      <c r="AY17" s="24">
        <v>843.513</v>
      </c>
      <c r="AZ17" s="24">
        <v>8417.36</v>
      </c>
      <c r="BA17" s="24">
        <v>21300</v>
      </c>
      <c r="BB17" s="24">
        <v>25192.26</v>
      </c>
      <c r="BC17" s="24">
        <v>1.68</v>
      </c>
      <c r="BD17" s="24">
        <v>25271.289</v>
      </c>
      <c r="BE17" s="24">
        <v>26106.163</v>
      </c>
      <c r="BF17" s="24">
        <v>32522.95</v>
      </c>
      <c r="BG17" s="24">
        <v>65587</v>
      </c>
      <c r="BH17" s="24">
        <v>121861.90699999999</v>
      </c>
      <c r="BI17" s="24">
        <v>201742.684</v>
      </c>
      <c r="BJ17" s="24">
        <v>169282.002</v>
      </c>
      <c r="BK17" s="24">
        <v>250780.998</v>
      </c>
      <c r="BL17" s="24">
        <v>219763.96</v>
      </c>
      <c r="BM17" s="24">
        <v>236309.45</v>
      </c>
      <c r="BN17" s="24">
        <v>239709.96</v>
      </c>
      <c r="BO17" s="24">
        <v>212039.32</v>
      </c>
      <c r="BP17" s="24">
        <v>332321.25</v>
      </c>
      <c r="BQ17" s="24">
        <v>299809.492</v>
      </c>
      <c r="BR17" s="24">
        <v>293585</v>
      </c>
      <c r="BS17" s="24">
        <v>299186.168</v>
      </c>
      <c r="BT17" s="24">
        <v>320220</v>
      </c>
      <c r="BU17" s="24">
        <v>323095.685</v>
      </c>
      <c r="BV17" s="24">
        <v>182242.716</v>
      </c>
      <c r="BW17" s="24">
        <v>241622.055</v>
      </c>
      <c r="BX17" s="24">
        <v>179579.80899999998</v>
      </c>
      <c r="BY17" s="24">
        <v>117881.91</v>
      </c>
      <c r="BZ17" s="24">
        <v>61967.439999999995</v>
      </c>
      <c r="CA17" s="24">
        <v>146859.325</v>
      </c>
      <c r="CB17" s="24">
        <v>211411.651</v>
      </c>
      <c r="CC17" s="24">
        <v>179059.72</v>
      </c>
      <c r="CD17" s="24">
        <v>184952.78600000002</v>
      </c>
      <c r="CE17" s="24">
        <v>182017.881</v>
      </c>
      <c r="CF17" s="24">
        <v>92660.08499999999</v>
      </c>
      <c r="CG17" s="24">
        <v>242383.832</v>
      </c>
      <c r="CH17" s="24">
        <v>58019.4</v>
      </c>
      <c r="CI17" s="24">
        <v>113911.285</v>
      </c>
      <c r="CJ17" s="24">
        <v>78838.292</v>
      </c>
      <c r="CK17" s="24">
        <v>381.6</v>
      </c>
      <c r="CL17" s="24">
        <v>31492.579999999998</v>
      </c>
      <c r="CM17" s="24">
        <v>75670.813</v>
      </c>
      <c r="CN17" s="24">
        <v>31959.43</v>
      </c>
      <c r="CO17" s="24">
        <v>32283.064</v>
      </c>
      <c r="CP17" s="24">
        <v>1151.2350000000001</v>
      </c>
      <c r="CQ17" s="24">
        <v>208.08100000000002</v>
      </c>
      <c r="CR17" s="24">
        <v>20.181</v>
      </c>
      <c r="CS17" s="24">
        <v>0.181</v>
      </c>
      <c r="CT17" s="24">
        <v>20</v>
      </c>
      <c r="CU17" s="24">
        <v>127436.2</v>
      </c>
      <c r="CV17" s="24">
        <v>369021</v>
      </c>
      <c r="CW17" s="24">
        <v>150308.69</v>
      </c>
      <c r="CX17" s="24">
        <v>126000</v>
      </c>
      <c r="CY17" s="24">
        <v>94567.436</v>
      </c>
      <c r="CZ17" s="24">
        <v>94650</v>
      </c>
      <c r="DA17" s="24">
        <v>156368</v>
      </c>
      <c r="DB17" s="24">
        <v>118224.2691226087</v>
      </c>
      <c r="DC17" s="24">
        <v>110250.52592566</v>
      </c>
      <c r="DD17" s="24">
        <v>82719.84987422089</v>
      </c>
      <c r="DE17" s="24">
        <v>122137.30007087</v>
      </c>
      <c r="DF17" s="24">
        <v>147048.141998352</v>
      </c>
      <c r="DG17" s="24">
        <v>90912.4411902052</v>
      </c>
      <c r="DH17" s="24">
        <v>129578.1564384519</v>
      </c>
      <c r="DI17" s="24">
        <v>85454.0017817336</v>
      </c>
      <c r="DJ17" s="24">
        <v>106673.3023681615</v>
      </c>
      <c r="DK17" s="24">
        <v>97229.246407414</v>
      </c>
      <c r="DL17" s="24">
        <v>87334.47876399</v>
      </c>
      <c r="DM17" s="24">
        <v>174898.88010110598</v>
      </c>
      <c r="DN17" s="24">
        <v>80311.2706310725</v>
      </c>
      <c r="DO17" s="24">
        <v>138766.223637953</v>
      </c>
      <c r="DP17" s="24">
        <v>133862.517489321</v>
      </c>
      <c r="DQ17" s="24">
        <v>248374.8</v>
      </c>
      <c r="DR17" s="24">
        <v>291844.299</v>
      </c>
      <c r="DS17" s="24">
        <v>389677.39499999996</v>
      </c>
      <c r="DT17" s="24">
        <v>123842.492</v>
      </c>
      <c r="DU17" s="24">
        <v>269278.066</v>
      </c>
      <c r="DV17" s="24">
        <v>238915.445</v>
      </c>
      <c r="DW17" s="24">
        <v>166019.734</v>
      </c>
      <c r="DX17" s="24">
        <v>294299.495</v>
      </c>
      <c r="DY17" s="24">
        <v>380096.211</v>
      </c>
      <c r="DZ17" s="24">
        <v>299252.55600000004</v>
      </c>
      <c r="EA17" s="24">
        <v>632242.906</v>
      </c>
      <c r="EB17" s="24">
        <v>517378.071</v>
      </c>
      <c r="EC17" s="24">
        <v>396324.785</v>
      </c>
      <c r="ED17" s="24">
        <v>126079.908</v>
      </c>
      <c r="EE17" s="24">
        <v>404810.58800000005</v>
      </c>
      <c r="EF17" s="24">
        <v>159483.459</v>
      </c>
      <c r="EG17" s="24">
        <v>36464.118</v>
      </c>
      <c r="EH17" s="24">
        <v>34017.429</v>
      </c>
      <c r="EJ17" s="293"/>
      <c r="EK17" s="292"/>
    </row>
    <row r="18" spans="1:138" ht="14.25" outlineLevel="2">
      <c r="A18" s="29" t="s">
        <v>5</v>
      </c>
      <c r="B18" s="27">
        <v>114</v>
      </c>
      <c r="C18" s="27">
        <v>165</v>
      </c>
      <c r="D18" s="27">
        <v>68.567</v>
      </c>
      <c r="E18" s="27">
        <v>222</v>
      </c>
      <c r="F18" s="27">
        <v>130.47</v>
      </c>
      <c r="G18" s="27">
        <v>100</v>
      </c>
      <c r="H18" s="27">
        <v>70</v>
      </c>
      <c r="I18" s="27">
        <v>283.14</v>
      </c>
      <c r="J18" s="27">
        <v>139.56</v>
      </c>
      <c r="K18" s="27">
        <v>120</v>
      </c>
      <c r="L18" s="27">
        <v>247</v>
      </c>
      <c r="M18" s="27">
        <v>75</v>
      </c>
      <c r="N18" s="27">
        <v>80</v>
      </c>
      <c r="O18" s="27">
        <v>253.81</v>
      </c>
      <c r="P18" s="27">
        <v>135</v>
      </c>
      <c r="Q18" s="27">
        <v>115</v>
      </c>
      <c r="R18" s="27">
        <v>180</v>
      </c>
      <c r="S18" s="27">
        <v>120</v>
      </c>
      <c r="T18" s="27">
        <v>89.4</v>
      </c>
      <c r="U18" s="27">
        <v>80</v>
      </c>
      <c r="V18" s="27">
        <v>80</v>
      </c>
      <c r="W18" s="27">
        <v>120.978</v>
      </c>
      <c r="X18" s="27">
        <v>96</v>
      </c>
      <c r="Y18" s="27">
        <v>120</v>
      </c>
      <c r="Z18" s="27">
        <v>80</v>
      </c>
      <c r="AA18" s="27">
        <v>0.2</v>
      </c>
      <c r="AB18" s="27">
        <v>0</v>
      </c>
      <c r="AC18" s="27">
        <v>6.676</v>
      </c>
      <c r="AD18" s="27">
        <v>0</v>
      </c>
      <c r="AE18" s="27">
        <v>0</v>
      </c>
      <c r="AF18" s="27">
        <v>40.02</v>
      </c>
      <c r="AG18" s="27">
        <v>20.989</v>
      </c>
      <c r="AH18" s="27">
        <v>0</v>
      </c>
      <c r="AI18" s="27">
        <v>0</v>
      </c>
      <c r="AJ18" s="27">
        <v>7.905</v>
      </c>
      <c r="AK18" s="27">
        <v>8.17</v>
      </c>
      <c r="AL18" s="27">
        <v>0</v>
      </c>
      <c r="AM18" s="27">
        <v>12.956</v>
      </c>
      <c r="AN18" s="27">
        <v>15.532</v>
      </c>
      <c r="AO18" s="27">
        <v>0</v>
      </c>
      <c r="AP18" s="27">
        <v>12.6</v>
      </c>
      <c r="AQ18" s="27">
        <v>0</v>
      </c>
      <c r="AR18" s="27">
        <v>0</v>
      </c>
      <c r="AS18" s="27">
        <v>0</v>
      </c>
      <c r="AT18" s="27">
        <v>0</v>
      </c>
      <c r="AU18" s="27">
        <v>20.333</v>
      </c>
      <c r="AV18" s="27">
        <v>8064.008</v>
      </c>
      <c r="AW18" s="27">
        <v>8086</v>
      </c>
      <c r="AX18" s="27">
        <v>0.025</v>
      </c>
      <c r="AY18" s="27">
        <v>1.1</v>
      </c>
      <c r="AZ18" s="27">
        <v>8086</v>
      </c>
      <c r="BA18" s="27">
        <v>21300</v>
      </c>
      <c r="BB18" s="27">
        <v>25171</v>
      </c>
      <c r="BC18" s="27">
        <v>1.68</v>
      </c>
      <c r="BD18" s="27">
        <v>25271</v>
      </c>
      <c r="BE18" s="27">
        <v>26104</v>
      </c>
      <c r="BF18" s="27">
        <v>32522.95</v>
      </c>
      <c r="BG18" s="27">
        <v>30481</v>
      </c>
      <c r="BH18" s="27">
        <v>0</v>
      </c>
      <c r="BI18" s="27">
        <v>29249</v>
      </c>
      <c r="BJ18" s="27">
        <v>25902</v>
      </c>
      <c r="BK18" s="27">
        <v>18.918</v>
      </c>
      <c r="BL18" s="27">
        <v>28056</v>
      </c>
      <c r="BM18" s="27">
        <v>0</v>
      </c>
      <c r="BN18" s="27">
        <v>27486.88</v>
      </c>
      <c r="BO18" s="27">
        <v>0.1</v>
      </c>
      <c r="BP18" s="27">
        <v>34352</v>
      </c>
      <c r="BQ18" s="27">
        <v>81</v>
      </c>
      <c r="BR18" s="27">
        <v>27506</v>
      </c>
      <c r="BS18" s="27">
        <v>90.168</v>
      </c>
      <c r="BT18" s="27">
        <v>26522</v>
      </c>
      <c r="BU18" s="27">
        <v>200.685</v>
      </c>
      <c r="BV18" s="27">
        <v>31510</v>
      </c>
      <c r="BW18" s="27">
        <v>27952.875</v>
      </c>
      <c r="BX18" s="27">
        <v>27169.805</v>
      </c>
      <c r="BY18" s="27">
        <v>25556.09</v>
      </c>
      <c r="BZ18" s="27">
        <v>487.1</v>
      </c>
      <c r="CA18" s="27">
        <v>27241.6</v>
      </c>
      <c r="CB18" s="27">
        <v>31342</v>
      </c>
      <c r="CC18" s="27">
        <v>30808.72</v>
      </c>
      <c r="CD18" s="27">
        <v>83.01</v>
      </c>
      <c r="CE18" s="27">
        <v>30871.881</v>
      </c>
      <c r="CF18" s="27">
        <v>28.083</v>
      </c>
      <c r="CG18" s="27">
        <v>31976.832</v>
      </c>
      <c r="CH18" s="27">
        <v>382.4</v>
      </c>
      <c r="CI18" s="27">
        <v>27511.005</v>
      </c>
      <c r="CJ18" s="27">
        <v>23822.1</v>
      </c>
      <c r="CK18" s="27">
        <v>379.6</v>
      </c>
      <c r="CL18" s="27">
        <v>31492.28</v>
      </c>
      <c r="CM18" s="27">
        <v>500.813</v>
      </c>
      <c r="CN18" s="27">
        <v>874.23</v>
      </c>
      <c r="CO18" s="27">
        <v>802.064</v>
      </c>
      <c r="CP18" s="27">
        <v>1150.835</v>
      </c>
      <c r="CQ18" s="27">
        <v>188.08</v>
      </c>
      <c r="CR18" s="27">
        <v>0</v>
      </c>
      <c r="CS18" s="27">
        <v>0</v>
      </c>
      <c r="CT18" s="27">
        <v>0</v>
      </c>
      <c r="CU18" s="27">
        <v>30913.4</v>
      </c>
      <c r="CV18" s="27">
        <v>31201</v>
      </c>
      <c r="CW18" s="27">
        <v>308.69</v>
      </c>
      <c r="CX18" s="27">
        <v>0</v>
      </c>
      <c r="CY18" s="27">
        <v>47.436</v>
      </c>
      <c r="CZ18" s="27">
        <v>90</v>
      </c>
      <c r="DA18" s="27">
        <v>30328</v>
      </c>
      <c r="DB18" s="27">
        <v>30755</v>
      </c>
      <c r="DC18" s="27">
        <v>17.745</v>
      </c>
      <c r="DD18" s="27">
        <v>78.071</v>
      </c>
      <c r="DE18" s="27">
        <v>37.64</v>
      </c>
      <c r="DF18" s="27">
        <v>38051.585</v>
      </c>
      <c r="DG18" s="27">
        <v>167</v>
      </c>
      <c r="DH18" s="27">
        <v>35906.93</v>
      </c>
      <c r="DI18" s="27">
        <v>132</v>
      </c>
      <c r="DJ18" s="27">
        <v>35864.7</v>
      </c>
      <c r="DK18" s="27">
        <v>71.362</v>
      </c>
      <c r="DL18" s="27">
        <v>45.2</v>
      </c>
      <c r="DM18" s="27">
        <v>38056</v>
      </c>
      <c r="DN18" s="27">
        <v>0</v>
      </c>
      <c r="DO18" s="27">
        <v>37228.82</v>
      </c>
      <c r="DP18" s="27">
        <v>37897.085</v>
      </c>
      <c r="DQ18" s="27">
        <v>63.58</v>
      </c>
      <c r="DR18" s="27">
        <v>37933.14</v>
      </c>
      <c r="DS18" s="27">
        <v>40.8</v>
      </c>
      <c r="DT18" s="27">
        <v>36272.46</v>
      </c>
      <c r="DU18" s="27">
        <v>37972.8</v>
      </c>
      <c r="DV18" s="27">
        <v>102</v>
      </c>
      <c r="DW18" s="27">
        <v>35800.6</v>
      </c>
      <c r="DX18" s="27">
        <v>20.4</v>
      </c>
      <c r="DY18" s="27">
        <v>3849.636</v>
      </c>
      <c r="DZ18" s="27">
        <v>35131.2</v>
      </c>
      <c r="EA18" s="27">
        <v>101.2</v>
      </c>
      <c r="EB18" s="27">
        <v>3671.6</v>
      </c>
      <c r="EC18" s="27">
        <v>100</v>
      </c>
      <c r="ED18" s="27">
        <v>20</v>
      </c>
      <c r="EE18" s="27">
        <v>36334.2</v>
      </c>
      <c r="EF18" s="27">
        <v>3320.2</v>
      </c>
      <c r="EG18" s="27">
        <v>0</v>
      </c>
      <c r="EH18" s="27">
        <v>0</v>
      </c>
    </row>
    <row r="19" spans="1:138" ht="14.25" outlineLevel="2">
      <c r="A19" s="29" t="s">
        <v>6</v>
      </c>
      <c r="B19" s="27">
        <v>19.25</v>
      </c>
      <c r="C19" s="27">
        <v>18.28</v>
      </c>
      <c r="D19" s="27">
        <v>18.2</v>
      </c>
      <c r="E19" s="27">
        <v>0.1</v>
      </c>
      <c r="F19" s="27">
        <v>0</v>
      </c>
      <c r="G19" s="27">
        <v>18</v>
      </c>
      <c r="H19" s="27">
        <v>2.4</v>
      </c>
      <c r="I19" s="27">
        <v>0</v>
      </c>
      <c r="J19" s="27">
        <v>0</v>
      </c>
      <c r="K19" s="27">
        <v>1.1</v>
      </c>
      <c r="L19" s="27">
        <v>5.6</v>
      </c>
      <c r="M19" s="27">
        <v>0</v>
      </c>
      <c r="N19" s="27">
        <v>3.3</v>
      </c>
      <c r="O19" s="27">
        <v>0.001</v>
      </c>
      <c r="P19" s="27">
        <v>0.001</v>
      </c>
      <c r="Q19" s="27">
        <v>0</v>
      </c>
      <c r="R19" s="27">
        <v>0</v>
      </c>
      <c r="S19" s="27">
        <v>0</v>
      </c>
      <c r="T19" s="27">
        <v>3.35</v>
      </c>
      <c r="U19" s="27">
        <v>0</v>
      </c>
      <c r="V19" s="27">
        <v>0</v>
      </c>
      <c r="W19" s="27">
        <v>0</v>
      </c>
      <c r="X19" s="27">
        <v>0</v>
      </c>
      <c r="Y19" s="27">
        <v>12</v>
      </c>
      <c r="Z19" s="27">
        <v>0</v>
      </c>
      <c r="AA19" s="27">
        <v>0</v>
      </c>
      <c r="AB19" s="27">
        <v>6.804</v>
      </c>
      <c r="AC19" s="27">
        <v>0.004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0.002</v>
      </c>
      <c r="AJ19" s="27">
        <v>0.001</v>
      </c>
      <c r="AK19" s="27">
        <v>0</v>
      </c>
      <c r="AL19" s="27">
        <v>0.001</v>
      </c>
      <c r="AM19" s="27">
        <v>6.221</v>
      </c>
      <c r="AN19" s="27">
        <v>9.02</v>
      </c>
      <c r="AO19" s="27">
        <v>13.502</v>
      </c>
      <c r="AP19" s="27">
        <v>0</v>
      </c>
      <c r="AQ19" s="27">
        <v>0</v>
      </c>
      <c r="AR19" s="27">
        <v>0</v>
      </c>
      <c r="AS19" s="27">
        <v>4.835</v>
      </c>
      <c r="AT19" s="27">
        <v>0.5</v>
      </c>
      <c r="AU19" s="27">
        <v>0</v>
      </c>
      <c r="AV19" s="27">
        <v>3.78</v>
      </c>
      <c r="AW19" s="27">
        <v>12</v>
      </c>
      <c r="AX19" s="27">
        <v>0</v>
      </c>
      <c r="AY19" s="27">
        <v>842.413</v>
      </c>
      <c r="AZ19" s="27">
        <v>331.36</v>
      </c>
      <c r="BA19" s="27">
        <v>0</v>
      </c>
      <c r="BB19" s="27">
        <v>21.26</v>
      </c>
      <c r="BC19" s="27">
        <v>0</v>
      </c>
      <c r="BD19" s="27">
        <v>0.289</v>
      </c>
      <c r="BE19" s="27">
        <v>2.163</v>
      </c>
      <c r="BF19" s="27">
        <v>0</v>
      </c>
      <c r="BG19" s="27">
        <v>35106</v>
      </c>
      <c r="BH19" s="27">
        <v>121842.62</v>
      </c>
      <c r="BI19" s="27">
        <v>172487.784</v>
      </c>
      <c r="BJ19" s="27">
        <v>143380.002</v>
      </c>
      <c r="BK19" s="27">
        <v>250762.08</v>
      </c>
      <c r="BL19" s="27">
        <v>191707.96</v>
      </c>
      <c r="BM19" s="27">
        <v>236306</v>
      </c>
      <c r="BN19" s="27">
        <v>212213.08</v>
      </c>
      <c r="BO19" s="27">
        <v>211999.22</v>
      </c>
      <c r="BP19" s="27">
        <v>297969.25</v>
      </c>
      <c r="BQ19" s="27">
        <v>299689.96</v>
      </c>
      <c r="BR19" s="27">
        <v>266079</v>
      </c>
      <c r="BS19" s="27">
        <v>299096</v>
      </c>
      <c r="BT19" s="27">
        <v>293678</v>
      </c>
      <c r="BU19" s="27">
        <v>322895</v>
      </c>
      <c r="BV19" s="27">
        <v>150712.716</v>
      </c>
      <c r="BW19" s="27">
        <v>213608.12</v>
      </c>
      <c r="BX19" s="27">
        <v>152410.004</v>
      </c>
      <c r="BY19" s="27">
        <v>92325.82</v>
      </c>
      <c r="BZ19" s="27">
        <v>61480.34</v>
      </c>
      <c r="CA19" s="27">
        <v>119617.35</v>
      </c>
      <c r="CB19" s="27">
        <v>180069.651</v>
      </c>
      <c r="CC19" s="27">
        <v>148251</v>
      </c>
      <c r="CD19" s="27">
        <v>184869.776</v>
      </c>
      <c r="CE19" s="27">
        <v>151146</v>
      </c>
      <c r="CF19" s="27">
        <v>92632.002</v>
      </c>
      <c r="CG19" s="27">
        <v>210407</v>
      </c>
      <c r="CH19" s="27">
        <v>57637</v>
      </c>
      <c r="CI19" s="27">
        <v>86400.28</v>
      </c>
      <c r="CJ19" s="27">
        <v>54912.918</v>
      </c>
      <c r="CK19" s="27">
        <v>2</v>
      </c>
      <c r="CL19" s="27">
        <v>0.3</v>
      </c>
      <c r="CM19" s="27">
        <v>75170</v>
      </c>
      <c r="CN19" s="27">
        <v>31085.2</v>
      </c>
      <c r="CO19" s="27">
        <v>31461</v>
      </c>
      <c r="CP19" s="27">
        <v>0.4</v>
      </c>
      <c r="CQ19" s="27">
        <v>0.001</v>
      </c>
      <c r="CR19" s="27">
        <v>0</v>
      </c>
      <c r="CS19" s="27">
        <v>0</v>
      </c>
      <c r="CT19" s="27">
        <v>0</v>
      </c>
      <c r="CU19" s="27">
        <v>63718.1</v>
      </c>
      <c r="CV19" s="27">
        <v>243910</v>
      </c>
      <c r="CW19" s="27">
        <v>150000</v>
      </c>
      <c r="CX19" s="27">
        <v>126000</v>
      </c>
      <c r="CY19" s="27">
        <v>94500</v>
      </c>
      <c r="CZ19" s="27">
        <v>94500</v>
      </c>
      <c r="DA19" s="27">
        <v>126000</v>
      </c>
      <c r="DB19" s="27">
        <v>87469.2691226087</v>
      </c>
      <c r="DC19" s="27">
        <v>110232.78092566</v>
      </c>
      <c r="DD19" s="27">
        <v>82621.7788742209</v>
      </c>
      <c r="DE19" s="27">
        <v>122079.66007087</v>
      </c>
      <c r="DF19" s="27">
        <v>108996.556998352</v>
      </c>
      <c r="DG19" s="27">
        <v>90685.4411902052</v>
      </c>
      <c r="DH19" s="27">
        <v>93631.2264384519</v>
      </c>
      <c r="DI19" s="27">
        <v>85282.0017817336</v>
      </c>
      <c r="DJ19" s="27">
        <v>70788.6023681615</v>
      </c>
      <c r="DK19" s="27">
        <v>97097.884407414</v>
      </c>
      <c r="DL19" s="27">
        <v>87249.27876399</v>
      </c>
      <c r="DM19" s="27">
        <v>136782.502101106</v>
      </c>
      <c r="DN19" s="27">
        <v>80311.2706310725</v>
      </c>
      <c r="DO19" s="27">
        <v>101497.403637953</v>
      </c>
      <c r="DP19" s="27">
        <v>95885.432489321</v>
      </c>
      <c r="DQ19" s="27">
        <v>248289.295</v>
      </c>
      <c r="DR19" s="27">
        <v>253911.159</v>
      </c>
      <c r="DS19" s="27">
        <v>389576.595</v>
      </c>
      <c r="DT19" s="27">
        <v>87470.032</v>
      </c>
      <c r="DU19" s="27">
        <v>231265.266</v>
      </c>
      <c r="DV19" s="27">
        <v>238776.945</v>
      </c>
      <c r="DW19" s="27">
        <v>130159.134</v>
      </c>
      <c r="DX19" s="27">
        <v>294199.095</v>
      </c>
      <c r="DY19" s="27">
        <v>376244.575</v>
      </c>
      <c r="DZ19" s="27">
        <v>264081.356</v>
      </c>
      <c r="EA19" s="27">
        <v>632081.706</v>
      </c>
      <c r="EB19" s="27">
        <v>513686.351</v>
      </c>
      <c r="EC19" s="27">
        <v>396224.785</v>
      </c>
      <c r="ED19" s="27">
        <v>126039.908</v>
      </c>
      <c r="EE19" s="27">
        <v>368455.188</v>
      </c>
      <c r="EF19" s="27">
        <v>156143.259</v>
      </c>
      <c r="EG19" s="27">
        <v>36464.118</v>
      </c>
      <c r="EH19" s="27">
        <v>34017.429</v>
      </c>
    </row>
    <row r="20" spans="1:138" ht="14.25" outlineLevel="2">
      <c r="A20" s="29" t="s">
        <v>7</v>
      </c>
      <c r="B20" s="27">
        <v>0</v>
      </c>
      <c r="C20" s="27">
        <v>1.996</v>
      </c>
      <c r="D20" s="27">
        <v>1.996</v>
      </c>
      <c r="E20" s="27">
        <v>0</v>
      </c>
      <c r="F20" s="27">
        <v>0</v>
      </c>
      <c r="G20" s="27">
        <v>0</v>
      </c>
      <c r="H20" s="27">
        <v>3.016</v>
      </c>
      <c r="I20" s="27">
        <v>1.02</v>
      </c>
      <c r="J20" s="27">
        <v>0</v>
      </c>
      <c r="K20" s="27">
        <v>1.02</v>
      </c>
      <c r="L20" s="27">
        <v>3.22</v>
      </c>
      <c r="M20" s="27">
        <v>1.075</v>
      </c>
      <c r="N20" s="27">
        <v>16.246</v>
      </c>
      <c r="O20" s="27">
        <v>47.224</v>
      </c>
      <c r="P20" s="27">
        <v>30.375</v>
      </c>
      <c r="Q20" s="27">
        <v>18.465</v>
      </c>
      <c r="R20" s="27">
        <v>0</v>
      </c>
      <c r="S20" s="27">
        <v>16.95</v>
      </c>
      <c r="T20" s="27">
        <v>2.042</v>
      </c>
      <c r="U20" s="27">
        <v>4.082</v>
      </c>
      <c r="V20" s="27">
        <v>0</v>
      </c>
      <c r="W20" s="27">
        <v>5.67</v>
      </c>
      <c r="X20" s="27">
        <v>1.134</v>
      </c>
      <c r="Y20" s="27">
        <v>0</v>
      </c>
      <c r="Z20" s="27">
        <v>0</v>
      </c>
      <c r="AA20" s="27">
        <v>6.4</v>
      </c>
      <c r="AB20" s="27">
        <v>12.1</v>
      </c>
      <c r="AC20" s="27">
        <v>0</v>
      </c>
      <c r="AD20" s="27">
        <v>0</v>
      </c>
      <c r="AE20" s="27">
        <v>0</v>
      </c>
      <c r="AF20" s="27">
        <v>0</v>
      </c>
      <c r="AG20" s="27">
        <v>0.036</v>
      </c>
      <c r="AH20" s="27">
        <v>0</v>
      </c>
      <c r="AI20" s="27">
        <v>0</v>
      </c>
      <c r="AJ20" s="27">
        <v>0</v>
      </c>
      <c r="AK20" s="27">
        <v>0</v>
      </c>
      <c r="AL20" s="27">
        <v>15</v>
      </c>
      <c r="AM20" s="27">
        <v>0</v>
      </c>
      <c r="AN20" s="27">
        <v>0</v>
      </c>
      <c r="AO20" s="27">
        <v>18.08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19.287</v>
      </c>
      <c r="BI20" s="27">
        <v>5.9</v>
      </c>
      <c r="BJ20" s="27">
        <v>0</v>
      </c>
      <c r="BK20" s="27">
        <v>0</v>
      </c>
      <c r="BL20" s="27">
        <v>0</v>
      </c>
      <c r="BM20" s="27">
        <v>3.45</v>
      </c>
      <c r="BN20" s="27">
        <v>10</v>
      </c>
      <c r="BO20" s="27">
        <v>40</v>
      </c>
      <c r="BP20" s="27">
        <v>0</v>
      </c>
      <c r="BQ20" s="27">
        <v>38.532</v>
      </c>
      <c r="BR20" s="27">
        <v>0</v>
      </c>
      <c r="BS20" s="27">
        <v>0</v>
      </c>
      <c r="BT20" s="27">
        <v>20</v>
      </c>
      <c r="BU20" s="27">
        <v>0</v>
      </c>
      <c r="BV20" s="27">
        <v>20</v>
      </c>
      <c r="BW20" s="27">
        <v>61.06</v>
      </c>
      <c r="BX20" s="27">
        <v>0</v>
      </c>
      <c r="BY20" s="27">
        <v>0</v>
      </c>
      <c r="BZ20" s="27">
        <v>0</v>
      </c>
      <c r="CA20" s="27">
        <v>0.375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103.274</v>
      </c>
      <c r="CK20" s="27">
        <v>0</v>
      </c>
      <c r="CL20" s="27">
        <v>0</v>
      </c>
      <c r="CM20" s="27">
        <v>0</v>
      </c>
      <c r="CN20" s="27">
        <v>0</v>
      </c>
      <c r="CO20" s="27">
        <v>20</v>
      </c>
      <c r="CP20" s="27">
        <v>0</v>
      </c>
      <c r="CQ20" s="27">
        <v>20</v>
      </c>
      <c r="CR20" s="27">
        <v>20.181</v>
      </c>
      <c r="CS20" s="27">
        <v>0.181</v>
      </c>
      <c r="CT20" s="27">
        <v>20</v>
      </c>
      <c r="CU20" s="27">
        <v>32804.7</v>
      </c>
      <c r="CV20" s="27">
        <v>93910</v>
      </c>
      <c r="CW20" s="27">
        <v>0</v>
      </c>
      <c r="CX20" s="27">
        <v>0</v>
      </c>
      <c r="CY20" s="27">
        <v>20</v>
      </c>
      <c r="CZ20" s="27">
        <v>60</v>
      </c>
      <c r="DA20" s="27">
        <v>40</v>
      </c>
      <c r="DB20" s="27">
        <v>0</v>
      </c>
      <c r="DC20" s="27">
        <v>0</v>
      </c>
      <c r="DD20" s="27">
        <v>20</v>
      </c>
      <c r="DE20" s="27">
        <v>20</v>
      </c>
      <c r="DF20" s="27">
        <v>0</v>
      </c>
      <c r="DG20" s="27">
        <v>60</v>
      </c>
      <c r="DH20" s="27">
        <v>40</v>
      </c>
      <c r="DI20" s="27">
        <v>40</v>
      </c>
      <c r="DJ20" s="27">
        <v>20</v>
      </c>
      <c r="DK20" s="27">
        <v>60</v>
      </c>
      <c r="DL20" s="27">
        <v>40</v>
      </c>
      <c r="DM20" s="27">
        <v>60.378</v>
      </c>
      <c r="DN20" s="27">
        <v>0</v>
      </c>
      <c r="DO20" s="27">
        <v>40</v>
      </c>
      <c r="DP20" s="27">
        <v>80</v>
      </c>
      <c r="DQ20" s="27">
        <v>21.925</v>
      </c>
      <c r="DR20" s="27">
        <v>0</v>
      </c>
      <c r="DS20" s="27">
        <v>60</v>
      </c>
      <c r="DT20" s="27">
        <v>100</v>
      </c>
      <c r="DU20" s="27">
        <v>40</v>
      </c>
      <c r="DV20" s="27">
        <v>36.5</v>
      </c>
      <c r="DW20" s="27">
        <v>60</v>
      </c>
      <c r="DX20" s="27">
        <v>80</v>
      </c>
      <c r="DY20" s="27">
        <v>2</v>
      </c>
      <c r="DZ20" s="27">
        <v>40</v>
      </c>
      <c r="EA20" s="27">
        <v>60</v>
      </c>
      <c r="EB20" s="27">
        <v>20.12</v>
      </c>
      <c r="EC20" s="27">
        <v>0</v>
      </c>
      <c r="ED20" s="27">
        <v>20</v>
      </c>
      <c r="EE20" s="27">
        <v>21.2</v>
      </c>
      <c r="EF20" s="27">
        <v>20</v>
      </c>
      <c r="EG20" s="27">
        <v>0</v>
      </c>
      <c r="EH20" s="27">
        <v>0</v>
      </c>
    </row>
    <row r="21" spans="1:138" ht="14.25" outlineLevel="1">
      <c r="A21" s="19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</row>
    <row r="22" spans="1:138" ht="14.25" outlineLevel="1">
      <c r="A22" s="61" t="s">
        <v>10</v>
      </c>
      <c r="B22" s="24">
        <v>167361.501</v>
      </c>
      <c r="C22" s="24">
        <v>116036.3</v>
      </c>
      <c r="D22" s="24">
        <v>89971</v>
      </c>
      <c r="E22" s="24">
        <v>112359.16</v>
      </c>
      <c r="F22" s="24">
        <v>124429.46</v>
      </c>
      <c r="G22" s="24">
        <v>51014.54</v>
      </c>
      <c r="H22" s="24">
        <v>59197</v>
      </c>
      <c r="I22" s="24">
        <v>101076</v>
      </c>
      <c r="J22" s="24">
        <v>120287</v>
      </c>
      <c r="K22" s="24">
        <v>135622.73</v>
      </c>
      <c r="L22" s="24">
        <v>180167</v>
      </c>
      <c r="M22" s="24">
        <v>173349</v>
      </c>
      <c r="N22" s="24">
        <v>221653.92</v>
      </c>
      <c r="O22" s="24">
        <v>155960.64</v>
      </c>
      <c r="P22" s="24">
        <v>179770</v>
      </c>
      <c r="Q22" s="24">
        <v>212351</v>
      </c>
      <c r="R22" s="24">
        <v>96595</v>
      </c>
      <c r="S22" s="24">
        <v>258199.05</v>
      </c>
      <c r="T22" s="24">
        <v>200852</v>
      </c>
      <c r="U22" s="24">
        <v>231998</v>
      </c>
      <c r="V22" s="24">
        <v>213434</v>
      </c>
      <c r="W22" s="24">
        <v>354145</v>
      </c>
      <c r="X22" s="24">
        <v>170232</v>
      </c>
      <c r="Y22" s="24">
        <v>305807</v>
      </c>
      <c r="Z22" s="24">
        <v>438044</v>
      </c>
      <c r="AA22" s="24">
        <v>211887</v>
      </c>
      <c r="AB22" s="24">
        <v>405975</v>
      </c>
      <c r="AC22" s="24">
        <v>277845</v>
      </c>
      <c r="AD22" s="24">
        <v>366025</v>
      </c>
      <c r="AE22" s="24">
        <v>519979</v>
      </c>
      <c r="AF22" s="24">
        <v>284325</v>
      </c>
      <c r="AG22" s="24">
        <v>419205</v>
      </c>
      <c r="AH22" s="24">
        <v>447410</v>
      </c>
      <c r="AI22" s="24">
        <v>154724</v>
      </c>
      <c r="AJ22" s="24">
        <v>286457.09</v>
      </c>
      <c r="AK22" s="24">
        <v>354974.26</v>
      </c>
      <c r="AL22" s="24">
        <v>260252.006</v>
      </c>
      <c r="AM22" s="24">
        <v>375045.068</v>
      </c>
      <c r="AN22" s="24">
        <v>173404</v>
      </c>
      <c r="AO22" s="24">
        <v>293041.83800000005</v>
      </c>
      <c r="AP22" s="24">
        <v>328463</v>
      </c>
      <c r="AQ22" s="24">
        <v>454580</v>
      </c>
      <c r="AR22" s="24">
        <v>318610</v>
      </c>
      <c r="AS22" s="24">
        <v>352409</v>
      </c>
      <c r="AT22" s="24">
        <v>318909.1</v>
      </c>
      <c r="AU22" s="24">
        <v>367057</v>
      </c>
      <c r="AV22" s="24">
        <v>438871</v>
      </c>
      <c r="AW22" s="24">
        <v>426409</v>
      </c>
      <c r="AX22" s="24">
        <v>474208</v>
      </c>
      <c r="AY22" s="24">
        <v>381475</v>
      </c>
      <c r="AZ22" s="24">
        <v>343941</v>
      </c>
      <c r="BA22" s="24">
        <v>510246</v>
      </c>
      <c r="BB22" s="24">
        <v>362647.3</v>
      </c>
      <c r="BC22" s="24">
        <v>589278.23</v>
      </c>
      <c r="BD22" s="24">
        <v>512987</v>
      </c>
      <c r="BE22" s="24">
        <v>466774.91</v>
      </c>
      <c r="BF22" s="24">
        <v>551759.58</v>
      </c>
      <c r="BG22" s="24">
        <v>623272</v>
      </c>
      <c r="BH22" s="24">
        <v>500587.94</v>
      </c>
      <c r="BI22" s="24">
        <v>534445.52</v>
      </c>
      <c r="BJ22" s="24">
        <v>381364</v>
      </c>
      <c r="BK22" s="24">
        <v>461245.35</v>
      </c>
      <c r="BL22" s="24">
        <v>540892</v>
      </c>
      <c r="BM22" s="24">
        <v>524917.22</v>
      </c>
      <c r="BN22" s="24">
        <v>472761.506</v>
      </c>
      <c r="BO22" s="24">
        <v>601855.79</v>
      </c>
      <c r="BP22" s="24">
        <v>495461</v>
      </c>
      <c r="BQ22" s="24">
        <v>760975</v>
      </c>
      <c r="BR22" s="24">
        <v>498142</v>
      </c>
      <c r="BS22" s="24">
        <v>829139</v>
      </c>
      <c r="BT22" s="24">
        <v>524109.84</v>
      </c>
      <c r="BU22" s="24">
        <v>868414</v>
      </c>
      <c r="BV22" s="24">
        <v>701439</v>
      </c>
      <c r="BW22" s="24">
        <v>424845</v>
      </c>
      <c r="BX22" s="24">
        <v>459512</v>
      </c>
      <c r="BY22" s="24">
        <v>427724</v>
      </c>
      <c r="BZ22" s="24">
        <v>705121</v>
      </c>
      <c r="CA22" s="24">
        <v>735720</v>
      </c>
      <c r="CB22" s="24">
        <v>689198.005</v>
      </c>
      <c r="CC22" s="24">
        <v>431258.08</v>
      </c>
      <c r="CD22" s="24">
        <v>523895</v>
      </c>
      <c r="CE22" s="24">
        <v>728945</v>
      </c>
      <c r="CF22" s="24">
        <v>504427</v>
      </c>
      <c r="CG22" s="24">
        <v>406394</v>
      </c>
      <c r="CH22" s="24">
        <v>569415</v>
      </c>
      <c r="CI22" s="24">
        <v>587789</v>
      </c>
      <c r="CJ22" s="24">
        <v>644638</v>
      </c>
      <c r="CK22" s="24">
        <v>617347</v>
      </c>
      <c r="CL22" s="24">
        <v>365112</v>
      </c>
      <c r="CM22" s="24">
        <v>544719</v>
      </c>
      <c r="CN22" s="24">
        <v>602976</v>
      </c>
      <c r="CO22" s="24">
        <v>648035</v>
      </c>
      <c r="CP22" s="24">
        <v>604844</v>
      </c>
      <c r="CQ22" s="24">
        <v>605230</v>
      </c>
      <c r="CR22" s="24">
        <v>434207</v>
      </c>
      <c r="CS22" s="24">
        <v>557377</v>
      </c>
      <c r="CT22" s="24">
        <v>443368</v>
      </c>
      <c r="CU22" s="24">
        <v>563644</v>
      </c>
      <c r="CV22" s="24">
        <v>546699</v>
      </c>
      <c r="CW22" s="24">
        <v>541933</v>
      </c>
      <c r="CX22" s="24">
        <v>485820</v>
      </c>
      <c r="CY22" s="24">
        <v>486811</v>
      </c>
      <c r="CZ22" s="24">
        <v>393943</v>
      </c>
      <c r="DA22" s="24">
        <v>374740</v>
      </c>
      <c r="DB22" s="24">
        <v>392542</v>
      </c>
      <c r="DC22" s="24">
        <v>477259</v>
      </c>
      <c r="DD22" s="24">
        <v>170375</v>
      </c>
      <c r="DE22" s="24">
        <v>329425</v>
      </c>
      <c r="DF22" s="24">
        <v>267707</v>
      </c>
      <c r="DG22" s="24">
        <v>310407</v>
      </c>
      <c r="DH22" s="24">
        <v>305052</v>
      </c>
      <c r="DI22" s="24">
        <v>303967</v>
      </c>
      <c r="DJ22" s="24">
        <v>156597</v>
      </c>
      <c r="DK22" s="24">
        <v>416528</v>
      </c>
      <c r="DL22" s="24">
        <v>231038</v>
      </c>
      <c r="DM22" s="24">
        <v>381611</v>
      </c>
      <c r="DN22" s="24">
        <v>235348</v>
      </c>
      <c r="DO22" s="24">
        <v>414836</v>
      </c>
      <c r="DP22" s="24">
        <v>309549</v>
      </c>
      <c r="DQ22" s="24">
        <v>318197</v>
      </c>
      <c r="DR22" s="24">
        <v>411280</v>
      </c>
      <c r="DS22" s="24">
        <v>318483</v>
      </c>
      <c r="DT22" s="24">
        <v>371287</v>
      </c>
      <c r="DU22" s="24">
        <v>348708</v>
      </c>
      <c r="DV22" s="24">
        <v>289957</v>
      </c>
      <c r="DW22" s="24">
        <v>247252</v>
      </c>
      <c r="DX22" s="24">
        <v>327412</v>
      </c>
      <c r="DY22" s="24">
        <v>275710</v>
      </c>
      <c r="DZ22" s="24">
        <v>289121</v>
      </c>
      <c r="EA22" s="24">
        <v>361717</v>
      </c>
      <c r="EB22" s="24">
        <v>285624</v>
      </c>
      <c r="EC22" s="24">
        <v>307905.6</v>
      </c>
      <c r="ED22" s="24">
        <v>245793</v>
      </c>
      <c r="EE22" s="24">
        <v>324999</v>
      </c>
      <c r="EF22" s="24">
        <v>260716</v>
      </c>
      <c r="EG22" s="24">
        <v>446461</v>
      </c>
      <c r="EH22" s="24">
        <v>264241</v>
      </c>
    </row>
    <row r="23" spans="1:138" ht="14.25" outlineLevel="2">
      <c r="A23" s="29" t="s">
        <v>5</v>
      </c>
      <c r="B23" s="27">
        <v>167361.501</v>
      </c>
      <c r="C23" s="27">
        <v>116036.3</v>
      </c>
      <c r="D23" s="27">
        <v>89971</v>
      </c>
      <c r="E23" s="27">
        <v>112359</v>
      </c>
      <c r="F23" s="27">
        <v>124391</v>
      </c>
      <c r="G23" s="27">
        <v>50975</v>
      </c>
      <c r="H23" s="27">
        <v>59197</v>
      </c>
      <c r="I23" s="27">
        <v>101076</v>
      </c>
      <c r="J23" s="27">
        <v>120287</v>
      </c>
      <c r="K23" s="27">
        <v>135622.73</v>
      </c>
      <c r="L23" s="27">
        <v>180167</v>
      </c>
      <c r="M23" s="27">
        <v>173349</v>
      </c>
      <c r="N23" s="27">
        <v>221653.92</v>
      </c>
      <c r="O23" s="27">
        <v>155960.64</v>
      </c>
      <c r="P23" s="27">
        <v>179770</v>
      </c>
      <c r="Q23" s="27">
        <v>212351</v>
      </c>
      <c r="R23" s="27">
        <v>96595</v>
      </c>
      <c r="S23" s="27">
        <v>258199.05</v>
      </c>
      <c r="T23" s="27">
        <v>200852</v>
      </c>
      <c r="U23" s="27">
        <v>231998</v>
      </c>
      <c r="V23" s="27">
        <v>213434</v>
      </c>
      <c r="W23" s="27">
        <v>354145</v>
      </c>
      <c r="X23" s="27">
        <v>170232</v>
      </c>
      <c r="Y23" s="27">
        <v>305807</v>
      </c>
      <c r="Z23" s="27">
        <v>438044</v>
      </c>
      <c r="AA23" s="27">
        <v>211887</v>
      </c>
      <c r="AB23" s="27">
        <v>405975</v>
      </c>
      <c r="AC23" s="27">
        <v>277845</v>
      </c>
      <c r="AD23" s="27">
        <v>366025</v>
      </c>
      <c r="AE23" s="27">
        <v>519979</v>
      </c>
      <c r="AF23" s="27">
        <v>284325</v>
      </c>
      <c r="AG23" s="27">
        <v>419205</v>
      </c>
      <c r="AH23" s="27">
        <v>447410</v>
      </c>
      <c r="AI23" s="27">
        <v>154724</v>
      </c>
      <c r="AJ23" s="27">
        <v>286457.09</v>
      </c>
      <c r="AK23" s="27">
        <v>354961</v>
      </c>
      <c r="AL23" s="27">
        <v>260252</v>
      </c>
      <c r="AM23" s="27">
        <v>375043</v>
      </c>
      <c r="AN23" s="27">
        <v>173404</v>
      </c>
      <c r="AO23" s="27">
        <v>293039.15</v>
      </c>
      <c r="AP23" s="27">
        <v>328463</v>
      </c>
      <c r="AQ23" s="27">
        <v>454580</v>
      </c>
      <c r="AR23" s="27">
        <v>318610</v>
      </c>
      <c r="AS23" s="27">
        <v>352409</v>
      </c>
      <c r="AT23" s="27">
        <v>318909.1</v>
      </c>
      <c r="AU23" s="27">
        <v>367057</v>
      </c>
      <c r="AV23" s="27">
        <v>438871</v>
      </c>
      <c r="AW23" s="27">
        <v>426409</v>
      </c>
      <c r="AX23" s="27">
        <v>474208</v>
      </c>
      <c r="AY23" s="27">
        <v>381475</v>
      </c>
      <c r="AZ23" s="27">
        <v>343941</v>
      </c>
      <c r="BA23" s="27">
        <v>510246</v>
      </c>
      <c r="BB23" s="27">
        <v>362647.3</v>
      </c>
      <c r="BC23" s="27">
        <v>589278.23</v>
      </c>
      <c r="BD23" s="27">
        <v>512987</v>
      </c>
      <c r="BE23" s="27">
        <v>466774.91</v>
      </c>
      <c r="BF23" s="27">
        <v>551759.58</v>
      </c>
      <c r="BG23" s="27">
        <v>623272</v>
      </c>
      <c r="BH23" s="27">
        <v>500587.94</v>
      </c>
      <c r="BI23" s="27">
        <v>534445.52</v>
      </c>
      <c r="BJ23" s="27">
        <v>381364</v>
      </c>
      <c r="BK23" s="27">
        <v>461245.35</v>
      </c>
      <c r="BL23" s="27">
        <v>540892</v>
      </c>
      <c r="BM23" s="27">
        <v>524917.22</v>
      </c>
      <c r="BN23" s="27">
        <v>472761</v>
      </c>
      <c r="BO23" s="27">
        <v>601855.79</v>
      </c>
      <c r="BP23" s="27">
        <v>495461</v>
      </c>
      <c r="BQ23" s="27">
        <v>760975</v>
      </c>
      <c r="BR23" s="27">
        <v>498142</v>
      </c>
      <c r="BS23" s="27">
        <v>829127.71</v>
      </c>
      <c r="BT23" s="27">
        <v>524106</v>
      </c>
      <c r="BU23" s="27">
        <v>868414</v>
      </c>
      <c r="BV23" s="27">
        <v>701439</v>
      </c>
      <c r="BW23" s="27">
        <v>424845</v>
      </c>
      <c r="BX23" s="27">
        <v>459512</v>
      </c>
      <c r="BY23" s="27">
        <v>427724</v>
      </c>
      <c r="BZ23" s="27">
        <v>705121</v>
      </c>
      <c r="CA23" s="27">
        <v>735717</v>
      </c>
      <c r="CB23" s="27">
        <v>689198</v>
      </c>
      <c r="CC23" s="27">
        <v>431258</v>
      </c>
      <c r="CD23" s="27">
        <v>523895</v>
      </c>
      <c r="CE23" s="27">
        <v>655809</v>
      </c>
      <c r="CF23" s="27">
        <v>504427</v>
      </c>
      <c r="CG23" s="27">
        <v>406394</v>
      </c>
      <c r="CH23" s="27">
        <v>569415</v>
      </c>
      <c r="CI23" s="27">
        <v>587789</v>
      </c>
      <c r="CJ23" s="27">
        <v>644638</v>
      </c>
      <c r="CK23" s="27">
        <v>617347</v>
      </c>
      <c r="CL23" s="27">
        <v>365112</v>
      </c>
      <c r="CM23" s="27">
        <v>544719</v>
      </c>
      <c r="CN23" s="27">
        <v>594117</v>
      </c>
      <c r="CO23" s="27">
        <v>639072</v>
      </c>
      <c r="CP23" s="27">
        <v>604844</v>
      </c>
      <c r="CQ23" s="27">
        <v>605230</v>
      </c>
      <c r="CR23" s="27">
        <v>434207</v>
      </c>
      <c r="CS23" s="27">
        <v>557377</v>
      </c>
      <c r="CT23" s="27">
        <v>443368</v>
      </c>
      <c r="CU23" s="27">
        <v>563644</v>
      </c>
      <c r="CV23" s="27">
        <v>546699</v>
      </c>
      <c r="CW23" s="27">
        <v>541933</v>
      </c>
      <c r="CX23" s="27">
        <v>463823</v>
      </c>
      <c r="CY23" s="27">
        <v>486811</v>
      </c>
      <c r="CZ23" s="27">
        <v>393943</v>
      </c>
      <c r="DA23" s="27">
        <v>374740</v>
      </c>
      <c r="DB23" s="27">
        <v>349136</v>
      </c>
      <c r="DC23" s="27">
        <v>477259</v>
      </c>
      <c r="DD23" s="27">
        <v>170375</v>
      </c>
      <c r="DE23" s="27">
        <v>329425</v>
      </c>
      <c r="DF23" s="27">
        <v>267707</v>
      </c>
      <c r="DG23" s="27">
        <v>310407</v>
      </c>
      <c r="DH23" s="27">
        <v>305052</v>
      </c>
      <c r="DI23" s="27">
        <v>303967</v>
      </c>
      <c r="DJ23" s="27">
        <v>112755</v>
      </c>
      <c r="DK23" s="27">
        <v>416528</v>
      </c>
      <c r="DL23" s="27">
        <v>231038</v>
      </c>
      <c r="DM23" s="27">
        <v>381611</v>
      </c>
      <c r="DN23" s="27">
        <v>235348</v>
      </c>
      <c r="DO23" s="27">
        <v>387111</v>
      </c>
      <c r="DP23" s="27">
        <v>309549</v>
      </c>
      <c r="DQ23" s="27">
        <v>318197</v>
      </c>
      <c r="DR23" s="27">
        <v>401672</v>
      </c>
      <c r="DS23" s="27">
        <v>318483</v>
      </c>
      <c r="DT23" s="27">
        <v>371287</v>
      </c>
      <c r="DU23" s="27">
        <v>348708</v>
      </c>
      <c r="DV23" s="27">
        <v>266092</v>
      </c>
      <c r="DW23" s="27">
        <v>238527</v>
      </c>
      <c r="DX23" s="27">
        <v>327412</v>
      </c>
      <c r="DY23" s="27">
        <v>275710</v>
      </c>
      <c r="DZ23" s="27">
        <v>289121</v>
      </c>
      <c r="EA23" s="27">
        <v>337766</v>
      </c>
      <c r="EB23" s="27">
        <v>270175</v>
      </c>
      <c r="EC23" s="27">
        <v>292557</v>
      </c>
      <c r="ED23" s="27">
        <v>238424</v>
      </c>
      <c r="EE23" s="27">
        <v>324534</v>
      </c>
      <c r="EF23" s="27">
        <v>260716</v>
      </c>
      <c r="EG23" s="27">
        <v>408415</v>
      </c>
      <c r="EH23" s="27">
        <v>264241</v>
      </c>
    </row>
    <row r="24" spans="1:138" ht="14.25" outlineLevel="2">
      <c r="A24" s="29" t="s">
        <v>6</v>
      </c>
      <c r="B24" s="27">
        <v>0</v>
      </c>
      <c r="C24" s="27">
        <v>0</v>
      </c>
      <c r="D24" s="27">
        <v>0</v>
      </c>
      <c r="E24" s="27">
        <v>0.16</v>
      </c>
      <c r="F24" s="27">
        <v>38.46</v>
      </c>
      <c r="G24" s="27">
        <v>39.54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13.26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0.506</v>
      </c>
      <c r="BO24" s="27">
        <v>0</v>
      </c>
      <c r="BP24" s="27">
        <v>0</v>
      </c>
      <c r="BQ24" s="27">
        <v>0</v>
      </c>
      <c r="BR24" s="27">
        <v>0</v>
      </c>
      <c r="BS24" s="27">
        <v>11.29</v>
      </c>
      <c r="BT24" s="27">
        <v>3.84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3</v>
      </c>
      <c r="CB24" s="27">
        <v>0.005</v>
      </c>
      <c r="CC24" s="27">
        <v>0.08</v>
      </c>
      <c r="CD24" s="27">
        <v>0</v>
      </c>
      <c r="CE24" s="27">
        <v>73136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8859</v>
      </c>
      <c r="CO24" s="27">
        <v>8963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21997</v>
      </c>
      <c r="CY24" s="27">
        <v>0</v>
      </c>
      <c r="CZ24" s="27">
        <v>0</v>
      </c>
      <c r="DA24" s="27">
        <v>0</v>
      </c>
      <c r="DB24" s="27">
        <v>43406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7">
        <v>0</v>
      </c>
      <c r="DJ24" s="27">
        <v>43842</v>
      </c>
      <c r="DK24" s="27">
        <v>0</v>
      </c>
      <c r="DL24" s="27">
        <v>0</v>
      </c>
      <c r="DM24" s="27">
        <v>0</v>
      </c>
      <c r="DN24" s="27">
        <v>0</v>
      </c>
      <c r="DO24" s="27">
        <v>27725</v>
      </c>
      <c r="DP24" s="27">
        <v>0</v>
      </c>
      <c r="DQ24" s="27">
        <v>0</v>
      </c>
      <c r="DR24" s="27">
        <v>9608</v>
      </c>
      <c r="DS24" s="27">
        <v>0</v>
      </c>
      <c r="DT24" s="27">
        <v>0</v>
      </c>
      <c r="DU24" s="27">
        <v>0</v>
      </c>
      <c r="DV24" s="27">
        <v>23865</v>
      </c>
      <c r="DW24" s="27">
        <v>8725</v>
      </c>
      <c r="DX24" s="27">
        <v>0</v>
      </c>
      <c r="DY24" s="27">
        <v>0</v>
      </c>
      <c r="DZ24" s="27">
        <v>0</v>
      </c>
      <c r="EA24" s="27">
        <v>23951</v>
      </c>
      <c r="EB24" s="27">
        <v>15449</v>
      </c>
      <c r="EC24" s="27">
        <v>15348.6</v>
      </c>
      <c r="ED24" s="27">
        <v>7369</v>
      </c>
      <c r="EE24" s="27">
        <v>465</v>
      </c>
      <c r="EF24" s="27">
        <v>0</v>
      </c>
      <c r="EG24" s="27">
        <v>38046</v>
      </c>
      <c r="EH24" s="27">
        <v>0</v>
      </c>
    </row>
    <row r="25" spans="1:138" ht="14.25" outlineLevel="2">
      <c r="A25" s="29" t="s">
        <v>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0.006</v>
      </c>
      <c r="AM25" s="27">
        <v>2.068</v>
      </c>
      <c r="AN25" s="27">
        <v>0</v>
      </c>
      <c r="AO25" s="27">
        <v>2.688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0</v>
      </c>
      <c r="BH25" s="27">
        <v>0</v>
      </c>
      <c r="BI25" s="27">
        <v>0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0</v>
      </c>
      <c r="BQ25" s="27">
        <v>0</v>
      </c>
      <c r="BR25" s="27">
        <v>0</v>
      </c>
      <c r="BS25" s="27">
        <v>0</v>
      </c>
      <c r="BT25" s="27">
        <v>0</v>
      </c>
      <c r="BU25" s="27">
        <v>0</v>
      </c>
      <c r="BV25" s="27">
        <v>0</v>
      </c>
      <c r="BW25" s="27">
        <v>0</v>
      </c>
      <c r="BX25" s="27">
        <v>0</v>
      </c>
      <c r="BY25" s="27">
        <v>0</v>
      </c>
      <c r="BZ25" s="27">
        <v>0</v>
      </c>
      <c r="CA25" s="27">
        <v>0</v>
      </c>
      <c r="CB25" s="27">
        <v>0</v>
      </c>
      <c r="CC25" s="27">
        <v>0</v>
      </c>
      <c r="CD25" s="27">
        <v>0</v>
      </c>
      <c r="CE25" s="27">
        <v>0</v>
      </c>
      <c r="CF25" s="27">
        <v>0</v>
      </c>
      <c r="CG25" s="27">
        <v>0</v>
      </c>
      <c r="CH25" s="27">
        <v>0</v>
      </c>
      <c r="CI25" s="27">
        <v>0</v>
      </c>
      <c r="CJ25" s="27">
        <v>0</v>
      </c>
      <c r="CK25" s="27">
        <v>0</v>
      </c>
      <c r="CL25" s="27">
        <v>0</v>
      </c>
      <c r="CM25" s="27">
        <v>0</v>
      </c>
      <c r="CN25" s="27">
        <v>0</v>
      </c>
      <c r="CO25" s="27">
        <v>0</v>
      </c>
      <c r="CP25" s="27">
        <v>0</v>
      </c>
      <c r="CQ25" s="27">
        <v>0</v>
      </c>
      <c r="CR25" s="27">
        <v>0</v>
      </c>
      <c r="CS25" s="27">
        <v>0</v>
      </c>
      <c r="CT25" s="27">
        <v>0</v>
      </c>
      <c r="CU25" s="27">
        <v>0</v>
      </c>
      <c r="CV25" s="27">
        <v>0</v>
      </c>
      <c r="CW25" s="27">
        <v>0</v>
      </c>
      <c r="CX25" s="27">
        <v>0</v>
      </c>
      <c r="CY25" s="27">
        <v>0</v>
      </c>
      <c r="CZ25" s="27">
        <v>0</v>
      </c>
      <c r="DA25" s="27">
        <v>0</v>
      </c>
      <c r="DB25" s="27">
        <v>0</v>
      </c>
      <c r="DC25" s="27">
        <v>0</v>
      </c>
      <c r="DD25" s="27">
        <v>0</v>
      </c>
      <c r="DE25" s="27">
        <v>0</v>
      </c>
      <c r="DF25" s="27">
        <v>0</v>
      </c>
      <c r="DG25" s="27">
        <v>0</v>
      </c>
      <c r="DH25" s="27">
        <v>0</v>
      </c>
      <c r="DI25" s="27">
        <v>0</v>
      </c>
      <c r="DJ25" s="27">
        <v>0</v>
      </c>
      <c r="DK25" s="27">
        <v>0</v>
      </c>
      <c r="DL25" s="27">
        <v>0</v>
      </c>
      <c r="DM25" s="27">
        <v>0</v>
      </c>
      <c r="DN25" s="27">
        <v>0</v>
      </c>
      <c r="DO25" s="27">
        <v>0</v>
      </c>
      <c r="DP25" s="27">
        <v>0</v>
      </c>
      <c r="DQ25" s="27">
        <v>0</v>
      </c>
      <c r="DR25" s="27">
        <v>0</v>
      </c>
      <c r="DS25" s="27">
        <v>0</v>
      </c>
      <c r="DT25" s="27">
        <v>0</v>
      </c>
      <c r="DU25" s="27">
        <v>0</v>
      </c>
      <c r="DV25" s="27">
        <v>0</v>
      </c>
      <c r="DW25" s="27">
        <v>0</v>
      </c>
      <c r="DX25" s="27">
        <v>0</v>
      </c>
      <c r="DY25" s="27">
        <v>0</v>
      </c>
      <c r="DZ25" s="27">
        <v>0</v>
      </c>
      <c r="EA25" s="27">
        <v>0</v>
      </c>
      <c r="EB25" s="27">
        <v>0</v>
      </c>
      <c r="EC25" s="27">
        <v>0</v>
      </c>
      <c r="ED25" s="27">
        <v>0</v>
      </c>
      <c r="EE25" s="27">
        <v>0</v>
      </c>
      <c r="EF25" s="27">
        <v>0</v>
      </c>
      <c r="EG25" s="27">
        <v>0</v>
      </c>
      <c r="EH25" s="27">
        <v>0</v>
      </c>
    </row>
    <row r="26" spans="1:114" ht="14.25" outlineLevel="1">
      <c r="A26" s="1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</row>
    <row r="27" spans="1:138" ht="14.25" outlineLevel="1">
      <c r="A27" s="61" t="s">
        <v>16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306172.649627952</v>
      </c>
      <c r="P27" s="28">
        <v>-139198.947589777</v>
      </c>
      <c r="Q27" s="28">
        <v>246609.803785183</v>
      </c>
      <c r="R27" s="28">
        <v>-86329.6363636362</v>
      </c>
      <c r="S27" s="28">
        <v>-13342.4090909092</v>
      </c>
      <c r="T27" s="28">
        <v>63498.8181818184</v>
      </c>
      <c r="U27" s="28">
        <v>27308.4090909089</v>
      </c>
      <c r="V27" s="28">
        <v>-328190.729537367</v>
      </c>
      <c r="W27" s="28">
        <v>204828.757360078</v>
      </c>
      <c r="X27" s="28">
        <v>-290187.258815917</v>
      </c>
      <c r="Y27" s="28">
        <v>32003.8471368488</v>
      </c>
      <c r="Z27" s="28">
        <v>-174043.435610621</v>
      </c>
      <c r="AA27" s="28">
        <v>51138.9674933782</v>
      </c>
      <c r="AB27" s="28">
        <v>18678.8071492678</v>
      </c>
      <c r="AC27" s="28">
        <v>209706.176980496</v>
      </c>
      <c r="AD27" s="28">
        <v>-30658.595396537</v>
      </c>
      <c r="AE27" s="28">
        <v>-82599.2973972814</v>
      </c>
      <c r="AF27" s="28">
        <v>383271.280323096</v>
      </c>
      <c r="AG27" s="28">
        <v>-12144.6704682267</v>
      </c>
      <c r="AH27" s="28">
        <v>55077.9843909542</v>
      </c>
      <c r="AI27" s="28">
        <v>31722.4444120293</v>
      </c>
      <c r="AJ27" s="28">
        <v>81699.2696449198</v>
      </c>
      <c r="AK27" s="28">
        <v>-81989.3289421559</v>
      </c>
      <c r="AL27" s="28">
        <v>103606.29297579</v>
      </c>
      <c r="AM27" s="28">
        <v>-247518.02273624</v>
      </c>
      <c r="AN27" s="28">
        <v>77359.1483626542</v>
      </c>
      <c r="AO27" s="28">
        <v>-37497.9009179706</v>
      </c>
      <c r="AP27" s="28">
        <v>-104896.162971175</v>
      </c>
      <c r="AQ27" s="28">
        <v>-114269.368070954</v>
      </c>
      <c r="AR27" s="28">
        <v>-75933.2971175165</v>
      </c>
      <c r="AS27" s="28">
        <v>5195.88478045561</v>
      </c>
      <c r="AT27" s="28">
        <v>8249.01552106417</v>
      </c>
      <c r="AU27" s="28">
        <v>9773.71618625289</v>
      </c>
      <c r="AV27" s="28">
        <v>-182341.141552106</v>
      </c>
      <c r="AW27" s="28">
        <v>-7286.87804878049</v>
      </c>
      <c r="AX27" s="28">
        <v>-48953.3495343681</v>
      </c>
      <c r="AY27" s="28">
        <v>-116753.46113082</v>
      </c>
      <c r="AZ27" s="28">
        <v>103675.640798226</v>
      </c>
      <c r="BA27" s="28">
        <v>-418131.66518847</v>
      </c>
      <c r="BB27" s="28">
        <v>276016.970013328</v>
      </c>
      <c r="BC27" s="28">
        <v>181568.608820322</v>
      </c>
      <c r="BD27" s="28">
        <v>103151.46538912</v>
      </c>
      <c r="BE27" s="28">
        <v>-95902.7848620814</v>
      </c>
      <c r="BF27" s="28">
        <v>-298017.593964804</v>
      </c>
      <c r="BG27" s="28">
        <v>-61026.1318076393</v>
      </c>
      <c r="BH27" s="28">
        <v>147220.072895953</v>
      </c>
      <c r="BI27" s="28">
        <v>-13554.932965372</v>
      </c>
      <c r="BJ27" s="28">
        <v>339015.116341287</v>
      </c>
      <c r="BK27" s="28">
        <v>-394767.174149976</v>
      </c>
      <c r="BL27" s="28">
        <v>130053.867241705</v>
      </c>
      <c r="BM27" s="28">
        <v>36522.5963710757</v>
      </c>
      <c r="BN27" s="28">
        <v>126465.111183197</v>
      </c>
      <c r="BO27" s="28">
        <v>-140355.318384559</v>
      </c>
      <c r="BP27" s="28">
        <v>-109171.095855973</v>
      </c>
      <c r="BQ27" s="28">
        <v>-142871.079717785</v>
      </c>
      <c r="BR27" s="28">
        <v>-6087.88984849633</v>
      </c>
      <c r="BS27" s="28">
        <v>6926.82957553893</v>
      </c>
      <c r="BT27" s="28">
        <v>384627.748188476</v>
      </c>
      <c r="BU27" s="28">
        <v>-61352.4791733379</v>
      </c>
      <c r="BV27" s="28">
        <v>7089.54366831388</v>
      </c>
      <c r="BW27" s="28">
        <v>-23209.5269405085</v>
      </c>
      <c r="BX27" s="28">
        <v>-12787.520283118</v>
      </c>
      <c r="BY27" s="28">
        <v>255392.501425393</v>
      </c>
      <c r="BZ27" s="28">
        <v>-341806.952129415</v>
      </c>
      <c r="CA27" s="28">
        <v>-272811.309864911</v>
      </c>
      <c r="CB27" s="28">
        <v>-310433.176564232</v>
      </c>
      <c r="CC27" s="28">
        <v>-139506.753062036</v>
      </c>
      <c r="CD27" s="28">
        <v>366219.335043575</v>
      </c>
      <c r="CE27" s="28">
        <v>-218535.24489078</v>
      </c>
      <c r="CF27" s="28">
        <v>26077</v>
      </c>
      <c r="CG27" s="28">
        <v>-71530</v>
      </c>
      <c r="CH27" s="28">
        <v>112907</v>
      </c>
      <c r="CI27" s="28">
        <v>217719</v>
      </c>
      <c r="CJ27" s="28">
        <v>198023</v>
      </c>
      <c r="CK27" s="28">
        <v>-11761</v>
      </c>
      <c r="CL27" s="28">
        <v>239809</v>
      </c>
      <c r="CM27" s="28">
        <v>211210</v>
      </c>
      <c r="CN27" s="28">
        <v>-221469</v>
      </c>
      <c r="CO27" s="28">
        <v>-104800</v>
      </c>
      <c r="CP27" s="28">
        <v>76259</v>
      </c>
      <c r="CQ27" s="28">
        <v>-464108</v>
      </c>
      <c r="CR27" s="28">
        <v>-20021</v>
      </c>
      <c r="CS27" s="28">
        <v>-124946</v>
      </c>
      <c r="CT27" s="28">
        <v>110509</v>
      </c>
      <c r="CU27" s="28">
        <v>-125607</v>
      </c>
      <c r="CV27" s="28">
        <v>99</v>
      </c>
      <c r="CW27" s="28">
        <v>149755</v>
      </c>
      <c r="CX27" s="28">
        <v>39910</v>
      </c>
      <c r="CY27" s="28">
        <v>-74618</v>
      </c>
      <c r="CZ27" s="28">
        <v>-11341</v>
      </c>
      <c r="DA27" s="28">
        <v>-115633</v>
      </c>
      <c r="DB27" s="28">
        <v>-84825</v>
      </c>
      <c r="DC27" s="28">
        <v>-130017</v>
      </c>
      <c r="DD27" s="28">
        <v>71398</v>
      </c>
      <c r="DE27" s="28">
        <v>-233267</v>
      </c>
      <c r="DF27" s="28">
        <v>-28809</v>
      </c>
      <c r="DG27" s="28">
        <v>-135242</v>
      </c>
      <c r="DH27" s="28">
        <v>-7443</v>
      </c>
      <c r="DI27" s="28">
        <v>-88884</v>
      </c>
      <c r="DJ27" s="28">
        <v>-55740</v>
      </c>
      <c r="DK27" s="28">
        <v>-18237</v>
      </c>
      <c r="DL27" s="28">
        <v>-4576</v>
      </c>
      <c r="DM27" s="28">
        <v>-130848</v>
      </c>
      <c r="DN27" s="28">
        <v>150556</v>
      </c>
      <c r="DO27" s="28">
        <v>-8994</v>
      </c>
      <c r="DP27" s="28">
        <v>3740</v>
      </c>
      <c r="DQ27" s="28">
        <v>37479</v>
      </c>
      <c r="DR27" s="28">
        <v>-95224</v>
      </c>
      <c r="DS27" s="28">
        <v>254069</v>
      </c>
      <c r="DT27" s="28">
        <v>-145903</v>
      </c>
      <c r="DU27" s="28">
        <v>-41680</v>
      </c>
      <c r="DV27" s="28">
        <v>118307</v>
      </c>
      <c r="DW27" s="28">
        <v>-32118</v>
      </c>
      <c r="DX27" s="28">
        <v>-39378</v>
      </c>
      <c r="DY27" s="28">
        <v>166882</v>
      </c>
      <c r="DZ27" s="28">
        <v>-193701</v>
      </c>
      <c r="EA27" s="28">
        <v>-135964.53</v>
      </c>
      <c r="EB27" s="28">
        <v>350549.39</v>
      </c>
      <c r="EC27" s="28">
        <v>293596.34</v>
      </c>
      <c r="ED27" s="28">
        <v>94703.8500000001</v>
      </c>
      <c r="EE27" s="28">
        <v>-87.3400000001302</v>
      </c>
      <c r="EF27" s="28">
        <v>90136.4699999999</v>
      </c>
      <c r="EG27" s="28">
        <v>-140656.77</v>
      </c>
      <c r="EH27" s="28">
        <v>25333.0099999999</v>
      </c>
    </row>
    <row r="28" spans="1:138" ht="14.25">
      <c r="A28" s="19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</row>
    <row r="29" spans="1:138" ht="14.25">
      <c r="A29" s="25" t="s">
        <v>11</v>
      </c>
      <c r="B29" s="28">
        <v>169017.777305445</v>
      </c>
      <c r="C29" s="28">
        <v>168845.81111327402</v>
      </c>
      <c r="D29" s="28">
        <v>114338.8200100715</v>
      </c>
      <c r="E29" s="28">
        <v>263701.764849929</v>
      </c>
      <c r="F29" s="28">
        <v>262339.28255999996</v>
      </c>
      <c r="G29" s="28">
        <v>216664.28256</v>
      </c>
      <c r="H29" s="28">
        <v>253510.28256</v>
      </c>
      <c r="I29" s="28">
        <v>197988.28256</v>
      </c>
      <c r="J29" s="28">
        <v>194146.8978</v>
      </c>
      <c r="K29" s="28">
        <v>193795.8978</v>
      </c>
      <c r="L29" s="28">
        <v>243112.31702</v>
      </c>
      <c r="M29" s="28">
        <v>212368.757112</v>
      </c>
      <c r="N29" s="28">
        <v>449914.53971599997</v>
      </c>
      <c r="O29" s="28">
        <v>233847.347356</v>
      </c>
      <c r="P29" s="28">
        <v>265904.887224</v>
      </c>
      <c r="Q29" s="28">
        <v>259559.365428</v>
      </c>
      <c r="R29" s="28">
        <v>205529.042072</v>
      </c>
      <c r="S29" s="28">
        <v>236662.98621600002</v>
      </c>
      <c r="T29" s="28">
        <v>348968.984268</v>
      </c>
      <c r="U29" s="28">
        <v>203933.543772</v>
      </c>
      <c r="V29" s="28">
        <v>213105.43461599998</v>
      </c>
      <c r="W29" s="28">
        <v>269742.27474400005</v>
      </c>
      <c r="X29" s="28">
        <v>216035.35691200002</v>
      </c>
      <c r="Y29" s="28">
        <v>217480.420088</v>
      </c>
      <c r="Z29" s="28">
        <v>323600.93194000004</v>
      </c>
      <c r="AA29" s="28">
        <v>278308.32286</v>
      </c>
      <c r="AB29" s="28">
        <v>210082.35442000002</v>
      </c>
      <c r="AC29" s="28">
        <v>207414.99537999998</v>
      </c>
      <c r="AD29" s="28">
        <v>199851.99656</v>
      </c>
      <c r="AE29" s="28">
        <v>201683.70296000002</v>
      </c>
      <c r="AF29" s="28">
        <v>269398.9156</v>
      </c>
      <c r="AG29" s="28">
        <v>358652.97172000003</v>
      </c>
      <c r="AH29" s="28">
        <v>207780.04479999997</v>
      </c>
      <c r="AI29" s="28">
        <v>386096.55872</v>
      </c>
      <c r="AJ29" s="28">
        <v>370667.84096</v>
      </c>
      <c r="AK29" s="28">
        <v>275298.09408</v>
      </c>
      <c r="AL29" s="28">
        <v>264928.4966399999</v>
      </c>
      <c r="AM29" s="28">
        <v>389989.28</v>
      </c>
      <c r="AN29" s="28">
        <v>247389.4576</v>
      </c>
      <c r="AO29" s="28">
        <v>188438.76511999988</v>
      </c>
      <c r="AP29" s="28">
        <v>201940.37175478262</v>
      </c>
      <c r="AQ29" s="28">
        <v>366093.2193296828</v>
      </c>
      <c r="AR29" s="28">
        <v>374555.1217721857</v>
      </c>
      <c r="AS29" s="28">
        <v>326297.73537425796</v>
      </c>
      <c r="AT29" s="28">
        <v>317744.07870233984</v>
      </c>
      <c r="AU29" s="28">
        <v>295507.05565862707</v>
      </c>
      <c r="AV29" s="28">
        <v>293327.12084709713</v>
      </c>
      <c r="AW29" s="28">
        <v>238137.10443911492</v>
      </c>
      <c r="AX29" s="28">
        <v>288590.43481605535</v>
      </c>
      <c r="AY29" s="28">
        <v>358923.71641250735</v>
      </c>
      <c r="AZ29" s="28">
        <v>418066.0476763654</v>
      </c>
      <c r="BA29" s="28">
        <v>343215.57007104444</v>
      </c>
      <c r="BB29" s="28">
        <v>257859.47001332743</v>
      </c>
      <c r="BC29" s="28">
        <v>405835.97245668585</v>
      </c>
      <c r="BD29" s="28">
        <v>313488.23811639275</v>
      </c>
      <c r="BE29" s="28">
        <v>386302.62150155497</v>
      </c>
      <c r="BF29" s="28">
        <v>501283.7314897408</v>
      </c>
      <c r="BG29" s="28">
        <v>621022.9518287239</v>
      </c>
      <c r="BH29" s="28">
        <v>595405.22925959</v>
      </c>
      <c r="BI29" s="28">
        <v>532120.3648528096</v>
      </c>
      <c r="BJ29" s="28">
        <v>470396.8184158064</v>
      </c>
      <c r="BK29" s="28">
        <v>789676.5012927843</v>
      </c>
      <c r="BL29" s="28">
        <v>735029.3901900189</v>
      </c>
      <c r="BM29" s="28">
        <v>704850.6865088543</v>
      </c>
      <c r="BN29" s="28">
        <v>525287.7475468335</v>
      </c>
      <c r="BO29" s="28">
        <v>830361.7725245317</v>
      </c>
      <c r="BP29" s="28">
        <v>976048.449598573</v>
      </c>
      <c r="BQ29" s="28">
        <v>853336.5566458516</v>
      </c>
      <c r="BR29" s="28">
        <v>685229.2564397524</v>
      </c>
      <c r="BS29" s="28">
        <v>827921.8430719585</v>
      </c>
      <c r="BT29" s="28">
        <v>864954.553778359</v>
      </c>
      <c r="BU29" s="28">
        <v>676130.2500329401</v>
      </c>
      <c r="BV29" s="28">
        <v>482673.78632903396</v>
      </c>
      <c r="BW29" s="28">
        <v>613550.2228964732</v>
      </c>
      <c r="BX29" s="28">
        <v>429482.3512509618</v>
      </c>
      <c r="BY29" s="28">
        <v>429891.70602605137</v>
      </c>
      <c r="BZ29" s="28">
        <v>623143.6977143922</v>
      </c>
      <c r="CA29" s="28">
        <v>919180.7092615282</v>
      </c>
      <c r="CB29" s="28">
        <v>675316.4619700528</v>
      </c>
      <c r="CC29" s="28">
        <v>497302.7935865983</v>
      </c>
      <c r="CD29" s="28">
        <v>425992.7750136974</v>
      </c>
      <c r="CE29" s="28">
        <v>625487.8280690926</v>
      </c>
      <c r="CF29" s="28">
        <v>569356.9622207601</v>
      </c>
      <c r="CG29" s="28">
        <v>429774.4968258353</v>
      </c>
      <c r="CH29" s="28">
        <v>463172.71955578995</v>
      </c>
      <c r="CI29" s="28">
        <v>369485.2064374773</v>
      </c>
      <c r="CJ29" s="28">
        <v>317323.2278691028</v>
      </c>
      <c r="CK29" s="28">
        <v>390271.4304498139</v>
      </c>
      <c r="CL29" s="28">
        <v>349823.2481809575</v>
      </c>
      <c r="CM29" s="28">
        <v>365196.8421431682</v>
      </c>
      <c r="CN29" s="28">
        <v>522974.48472889257</v>
      </c>
      <c r="CO29" s="28">
        <v>484928.64583413687</v>
      </c>
      <c r="CP29" s="28">
        <v>433645.273743731</v>
      </c>
      <c r="CQ29" s="28">
        <v>794470.880286759</v>
      </c>
      <c r="CR29" s="28">
        <v>553107.3454251466</v>
      </c>
      <c r="CS29" s="28">
        <v>419092.7673762953</v>
      </c>
      <c r="CT29" s="28">
        <v>423823.71885383956</v>
      </c>
      <c r="CU29" s="28">
        <v>607331.0262451868</v>
      </c>
      <c r="CV29" s="28">
        <v>417141.91976987047</v>
      </c>
      <c r="CW29" s="28">
        <v>261584.5678763706</v>
      </c>
      <c r="CX29" s="28">
        <v>381552.417439789</v>
      </c>
      <c r="CY29" s="28">
        <v>483653.2469710197</v>
      </c>
      <c r="CZ29" s="28">
        <v>422115.73902374576</v>
      </c>
      <c r="DA29" s="28">
        <v>489265.555164551</v>
      </c>
      <c r="DB29" s="28">
        <v>489548.3689189865</v>
      </c>
      <c r="DC29" s="28">
        <v>336860.3298837916</v>
      </c>
      <c r="DD29" s="28">
        <v>335810.0057738587</v>
      </c>
      <c r="DE29" s="28">
        <v>399554.2214655568</v>
      </c>
      <c r="DF29" s="28">
        <v>314154.5453812708</v>
      </c>
      <c r="DG29" s="28">
        <v>372987.53502204</v>
      </c>
      <c r="DH29" s="28">
        <v>273199.4138056045</v>
      </c>
      <c r="DI29" s="28">
        <v>258419.1583748014</v>
      </c>
      <c r="DJ29" s="28">
        <v>266516.6812396633</v>
      </c>
      <c r="DK29" s="28">
        <v>356549.9602599247</v>
      </c>
      <c r="DL29" s="28">
        <v>325461.80840945046</v>
      </c>
      <c r="DM29" s="28">
        <v>364809.5680554173</v>
      </c>
      <c r="DN29" s="28">
        <v>278172.1095956457</v>
      </c>
      <c r="DO29" s="28">
        <v>292836.5016203436</v>
      </c>
      <c r="DP29" s="28">
        <v>265900.6884075246</v>
      </c>
      <c r="DQ29" s="28">
        <v>453102.9551244639</v>
      </c>
      <c r="DR29" s="28">
        <v>481065.2615934194</v>
      </c>
      <c r="DS29" s="28">
        <v>379550.543221268</v>
      </c>
      <c r="DT29" s="28">
        <v>433139.4489063166</v>
      </c>
      <c r="DU29" s="28">
        <v>382126.0068765558</v>
      </c>
      <c r="DV29" s="28">
        <v>399009.7021953409</v>
      </c>
      <c r="DW29" s="28">
        <v>324463.34210596234</v>
      </c>
      <c r="DX29" s="28">
        <v>530703.7883482181</v>
      </c>
      <c r="DY29" s="28">
        <v>426827.3839987811</v>
      </c>
      <c r="DZ29" s="28">
        <v>671875.867652074</v>
      </c>
      <c r="EA29" s="28">
        <v>841365.700110895</v>
      </c>
      <c r="EB29" s="28">
        <v>419288.68377842096</v>
      </c>
      <c r="EC29" s="28">
        <v>216844.1969439396</v>
      </c>
      <c r="ED29" s="28">
        <v>375221.415808462</v>
      </c>
      <c r="EE29" s="28">
        <v>418085.78126792447</v>
      </c>
      <c r="EF29" s="28">
        <v>233326.2550684578</v>
      </c>
      <c r="EG29" s="28">
        <v>157675.0466466428</v>
      </c>
      <c r="EH29" s="28">
        <v>200809.29645743268</v>
      </c>
    </row>
    <row r="30" spans="1:138" ht="14.25" outlineLevel="1">
      <c r="A30" s="62" t="s">
        <v>12</v>
      </c>
      <c r="B30" s="27">
        <v>27399</v>
      </c>
      <c r="C30" s="27">
        <v>31564</v>
      </c>
      <c r="D30" s="27">
        <v>37897</v>
      </c>
      <c r="E30" s="27">
        <v>71847</v>
      </c>
      <c r="F30" s="27">
        <v>87606</v>
      </c>
      <c r="G30" s="27">
        <v>41931</v>
      </c>
      <c r="H30" s="27">
        <v>78777</v>
      </c>
      <c r="I30" s="27">
        <v>23255</v>
      </c>
      <c r="J30" s="27">
        <v>20721</v>
      </c>
      <c r="K30" s="27">
        <v>20370</v>
      </c>
      <c r="L30" s="27">
        <v>44099</v>
      </c>
      <c r="M30" s="27">
        <v>22632</v>
      </c>
      <c r="N30" s="27">
        <v>255599</v>
      </c>
      <c r="O30" s="27">
        <v>40123</v>
      </c>
      <c r="P30" s="27">
        <v>69924</v>
      </c>
      <c r="Q30" s="27">
        <v>64965</v>
      </c>
      <c r="R30" s="27">
        <v>14972</v>
      </c>
      <c r="S30" s="27">
        <v>31599</v>
      </c>
      <c r="T30" s="27">
        <v>144432</v>
      </c>
      <c r="U30" s="27">
        <v>19185</v>
      </c>
      <c r="V30" s="27">
        <v>19158</v>
      </c>
      <c r="W30" s="27">
        <v>108313</v>
      </c>
      <c r="X30" s="27">
        <v>31372</v>
      </c>
      <c r="Y30" s="27">
        <v>24449</v>
      </c>
      <c r="Z30" s="27">
        <v>129703</v>
      </c>
      <c r="AA30" s="27">
        <v>98415</v>
      </c>
      <c r="AB30" s="27">
        <v>18596</v>
      </c>
      <c r="AC30" s="27">
        <v>17766</v>
      </c>
      <c r="AD30" s="27">
        <v>15464</v>
      </c>
      <c r="AE30" s="27">
        <v>18089</v>
      </c>
      <c r="AF30" s="27">
        <v>87464</v>
      </c>
      <c r="AG30" s="27">
        <v>168774</v>
      </c>
      <c r="AH30" s="27">
        <v>20050</v>
      </c>
      <c r="AI30" s="27">
        <v>208516</v>
      </c>
      <c r="AJ30" s="27">
        <v>196046</v>
      </c>
      <c r="AK30" s="27">
        <v>140971</v>
      </c>
      <c r="AL30" s="27">
        <v>74899</v>
      </c>
      <c r="AM30" s="27">
        <v>209771</v>
      </c>
      <c r="AN30" s="27">
        <v>74985</v>
      </c>
      <c r="AO30" s="27">
        <v>2355</v>
      </c>
      <c r="AP30" s="27">
        <v>28486</v>
      </c>
      <c r="AQ30" s="27">
        <v>179153</v>
      </c>
      <c r="AR30" s="27">
        <v>202633</v>
      </c>
      <c r="AS30" s="27">
        <v>122351</v>
      </c>
      <c r="AT30" s="27">
        <v>134394</v>
      </c>
      <c r="AU30" s="27">
        <v>137611</v>
      </c>
      <c r="AV30" s="27">
        <v>101602</v>
      </c>
      <c r="AW30" s="27">
        <v>55963</v>
      </c>
      <c r="AX30" s="27">
        <v>94755</v>
      </c>
      <c r="AY30" s="27">
        <v>172625</v>
      </c>
      <c r="AZ30" s="27">
        <v>244038</v>
      </c>
      <c r="BA30" s="27">
        <v>146291</v>
      </c>
      <c r="BB30" s="27">
        <v>109151</v>
      </c>
      <c r="BC30" s="27">
        <v>232658</v>
      </c>
      <c r="BD30" s="27">
        <v>121158</v>
      </c>
      <c r="BE30" s="27">
        <v>197535</v>
      </c>
      <c r="BF30" s="27">
        <v>295562</v>
      </c>
      <c r="BG30" s="27">
        <v>416358</v>
      </c>
      <c r="BH30" s="27">
        <v>394556</v>
      </c>
      <c r="BI30" s="27">
        <v>344408</v>
      </c>
      <c r="BJ30" s="27">
        <v>269535</v>
      </c>
      <c r="BK30" s="27">
        <v>609678.000000001</v>
      </c>
      <c r="BL30" s="27">
        <v>538410</v>
      </c>
      <c r="BM30" s="27">
        <v>480357</v>
      </c>
      <c r="BN30" s="27">
        <v>339524</v>
      </c>
      <c r="BO30" s="27">
        <v>647216</v>
      </c>
      <c r="BP30" s="27">
        <v>780556</v>
      </c>
      <c r="BQ30" s="27">
        <v>638714</v>
      </c>
      <c r="BR30" s="27">
        <v>490577.91</v>
      </c>
      <c r="BS30" s="27">
        <v>631873.920000001</v>
      </c>
      <c r="BT30" s="27">
        <v>672258.870000001</v>
      </c>
      <c r="BU30" s="27">
        <v>481537.79</v>
      </c>
      <c r="BV30" s="27">
        <v>299270.89</v>
      </c>
      <c r="BW30" s="27">
        <v>408378.000000001</v>
      </c>
      <c r="BX30" s="27">
        <v>233718.11</v>
      </c>
      <c r="BY30" s="27">
        <v>224895</v>
      </c>
      <c r="BZ30" s="27">
        <v>438457.999999999</v>
      </c>
      <c r="CA30" s="27">
        <v>730336.559999999</v>
      </c>
      <c r="CB30" s="27">
        <v>485345.999999999</v>
      </c>
      <c r="CC30" s="27">
        <v>306876</v>
      </c>
      <c r="CD30" s="27">
        <v>228889.653582501</v>
      </c>
      <c r="CE30" s="27">
        <v>446038.776532092</v>
      </c>
      <c r="CF30" s="27">
        <v>370762.230565736</v>
      </c>
      <c r="CG30" s="27">
        <v>232892.63193916</v>
      </c>
      <c r="CH30" s="27">
        <v>239589.118842222</v>
      </c>
      <c r="CI30" s="27">
        <v>138016.90646539</v>
      </c>
      <c r="CJ30" s="27">
        <v>100490.312445798</v>
      </c>
      <c r="CK30" s="27">
        <v>174665.90960007</v>
      </c>
      <c r="CL30" s="27">
        <v>120559.274941073</v>
      </c>
      <c r="CM30" s="27">
        <v>137520.83974271</v>
      </c>
      <c r="CN30" s="27">
        <v>298543.565919074</v>
      </c>
      <c r="CO30" s="27">
        <v>251703.723453574</v>
      </c>
      <c r="CP30" s="27">
        <v>243352.211050189</v>
      </c>
      <c r="CQ30" s="27">
        <v>568673.833448494</v>
      </c>
      <c r="CR30" s="27">
        <v>332073.356183303</v>
      </c>
      <c r="CS30" s="27">
        <v>203409.164160379</v>
      </c>
      <c r="CT30" s="27">
        <v>206781.499835774</v>
      </c>
      <c r="CU30" s="27">
        <v>395782.863267581</v>
      </c>
      <c r="CV30" s="27">
        <v>179294.709306293</v>
      </c>
      <c r="CW30" s="27">
        <v>29778.468549449</v>
      </c>
      <c r="CX30" s="27">
        <v>109156.907383739</v>
      </c>
      <c r="CY30" s="27">
        <v>211969.170442155</v>
      </c>
      <c r="CZ30" s="27">
        <v>147112.934540443</v>
      </c>
      <c r="DA30" s="27">
        <v>218837.461982612</v>
      </c>
      <c r="DB30" s="27">
        <v>249211.046561317</v>
      </c>
      <c r="DC30" s="27">
        <v>74120.6286500556</v>
      </c>
      <c r="DD30" s="27">
        <v>82696.2093092265</v>
      </c>
      <c r="DE30" s="27">
        <v>153937.147226467</v>
      </c>
      <c r="DF30" s="27">
        <v>95040.6665349733</v>
      </c>
      <c r="DG30" s="27">
        <v>100358.711188058</v>
      </c>
      <c r="DH30" s="27">
        <v>20078.4906705009</v>
      </c>
      <c r="DI30" s="27">
        <v>12701.5416738057</v>
      </c>
      <c r="DJ30" s="27">
        <v>0</v>
      </c>
      <c r="DK30" s="27">
        <v>69010.7952854991</v>
      </c>
      <c r="DL30" s="27">
        <v>92776.1929267592</v>
      </c>
      <c r="DM30" s="27">
        <v>107010.132164041</v>
      </c>
      <c r="DN30" s="27">
        <v>75211.490668187</v>
      </c>
      <c r="DO30" s="27">
        <v>68651.4122579571</v>
      </c>
      <c r="DP30" s="27">
        <v>51260.0421417233</v>
      </c>
      <c r="DQ30" s="27">
        <v>249131.685431243</v>
      </c>
      <c r="DR30" s="27">
        <v>262532.246981384</v>
      </c>
      <c r="DS30" s="27">
        <v>151014.38160242</v>
      </c>
      <c r="DT30" s="27">
        <v>193242.427016836</v>
      </c>
      <c r="DU30" s="27">
        <v>161702.538296405</v>
      </c>
      <c r="DV30" s="27">
        <v>209230.168506947</v>
      </c>
      <c r="DW30" s="27">
        <v>139931.649812145</v>
      </c>
      <c r="DX30" s="27">
        <v>288326.069346023</v>
      </c>
      <c r="DY30" s="27">
        <v>186670.297826003</v>
      </c>
      <c r="DZ30" s="27">
        <v>445168.452511907</v>
      </c>
      <c r="EA30" s="27">
        <v>594016.453071536</v>
      </c>
      <c r="EB30" s="27">
        <v>175299.367538046</v>
      </c>
      <c r="EC30" s="27">
        <v>4808.81457096621</v>
      </c>
      <c r="ED30" s="27">
        <v>154290.921473477</v>
      </c>
      <c r="EE30" s="27">
        <v>193058.320359785</v>
      </c>
      <c r="EF30" s="27">
        <v>13963.4515312747</v>
      </c>
      <c r="EG30" s="27">
        <v>4568.13806919459</v>
      </c>
      <c r="EH30" s="27">
        <v>34448.0016425398</v>
      </c>
    </row>
    <row r="31" spans="1:138" ht="14.25" outlineLevel="2">
      <c r="A31" s="29" t="s">
        <v>5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27">
        <v>0</v>
      </c>
      <c r="CU31" s="27">
        <v>0</v>
      </c>
      <c r="CV31" s="27">
        <v>0</v>
      </c>
      <c r="CW31" s="27">
        <v>0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7">
        <v>0</v>
      </c>
      <c r="DJ31" s="27">
        <v>0</v>
      </c>
      <c r="DK31" s="27">
        <v>0</v>
      </c>
      <c r="DL31" s="27">
        <v>0</v>
      </c>
      <c r="DM31" s="27">
        <v>0</v>
      </c>
      <c r="DN31" s="27">
        <v>0</v>
      </c>
      <c r="DO31" s="27">
        <v>0</v>
      </c>
      <c r="DP31" s="27">
        <v>0</v>
      </c>
      <c r="DQ31" s="27">
        <v>0</v>
      </c>
      <c r="DR31" s="27">
        <v>0</v>
      </c>
      <c r="DS31" s="27">
        <v>0</v>
      </c>
      <c r="DT31" s="27">
        <v>0</v>
      </c>
      <c r="DU31" s="27">
        <v>0</v>
      </c>
      <c r="DV31" s="27">
        <v>0</v>
      </c>
      <c r="DW31" s="27">
        <v>0</v>
      </c>
      <c r="DX31" s="27">
        <v>0</v>
      </c>
      <c r="DY31" s="27">
        <v>0</v>
      </c>
      <c r="DZ31" s="27">
        <v>0</v>
      </c>
      <c r="EA31" s="27">
        <v>0</v>
      </c>
      <c r="EB31" s="27">
        <v>0</v>
      </c>
      <c r="EC31" s="27">
        <v>0</v>
      </c>
      <c r="ED31" s="27">
        <v>0</v>
      </c>
      <c r="EE31" s="27">
        <v>0</v>
      </c>
      <c r="EF31" s="27">
        <v>0</v>
      </c>
      <c r="EG31" s="27">
        <v>0</v>
      </c>
      <c r="EH31" s="27">
        <v>0</v>
      </c>
    </row>
    <row r="32" spans="1:138" ht="14.25" outlineLevel="2">
      <c r="A32" s="29" t="s">
        <v>6</v>
      </c>
      <c r="B32" s="27">
        <v>27399</v>
      </c>
      <c r="C32" s="27">
        <v>31564</v>
      </c>
      <c r="D32" s="27">
        <v>37897</v>
      </c>
      <c r="E32" s="27">
        <v>71847</v>
      </c>
      <c r="F32" s="27">
        <v>87606</v>
      </c>
      <c r="G32" s="27">
        <v>41931</v>
      </c>
      <c r="H32" s="27">
        <v>78777</v>
      </c>
      <c r="I32" s="27">
        <v>23255</v>
      </c>
      <c r="J32" s="27">
        <v>20721</v>
      </c>
      <c r="K32" s="27">
        <v>20370</v>
      </c>
      <c r="L32" s="27">
        <v>44099</v>
      </c>
      <c r="M32" s="27">
        <v>22632</v>
      </c>
      <c r="N32" s="27">
        <v>255599</v>
      </c>
      <c r="O32" s="27">
        <v>40123</v>
      </c>
      <c r="P32" s="27">
        <v>69924</v>
      </c>
      <c r="Q32" s="27">
        <v>64965</v>
      </c>
      <c r="R32" s="27">
        <v>14972</v>
      </c>
      <c r="S32" s="27">
        <v>31599</v>
      </c>
      <c r="T32" s="27">
        <v>144432</v>
      </c>
      <c r="U32" s="27">
        <v>19185</v>
      </c>
      <c r="V32" s="27">
        <v>19158</v>
      </c>
      <c r="W32" s="27">
        <v>108313</v>
      </c>
      <c r="X32" s="27">
        <v>31372</v>
      </c>
      <c r="Y32" s="27">
        <v>24449</v>
      </c>
      <c r="Z32" s="27">
        <v>129703</v>
      </c>
      <c r="AA32" s="27">
        <v>98415</v>
      </c>
      <c r="AB32" s="27">
        <v>18596</v>
      </c>
      <c r="AC32" s="27">
        <v>17766</v>
      </c>
      <c r="AD32" s="27">
        <v>15464</v>
      </c>
      <c r="AE32" s="27">
        <v>18089</v>
      </c>
      <c r="AF32" s="27">
        <v>87464</v>
      </c>
      <c r="AG32" s="27">
        <v>168774</v>
      </c>
      <c r="AH32" s="27">
        <v>20050</v>
      </c>
      <c r="AI32" s="27">
        <v>208516</v>
      </c>
      <c r="AJ32" s="27">
        <v>196046</v>
      </c>
      <c r="AK32" s="27">
        <v>140971</v>
      </c>
      <c r="AL32" s="27">
        <v>74899</v>
      </c>
      <c r="AM32" s="27">
        <v>209771</v>
      </c>
      <c r="AN32" s="27">
        <v>74985</v>
      </c>
      <c r="AO32" s="27">
        <v>2355</v>
      </c>
      <c r="AP32" s="27">
        <v>28486</v>
      </c>
      <c r="AQ32" s="27">
        <v>179153</v>
      </c>
      <c r="AR32" s="27">
        <v>202633</v>
      </c>
      <c r="AS32" s="27">
        <v>122351</v>
      </c>
      <c r="AT32" s="27">
        <v>134394</v>
      </c>
      <c r="AU32" s="27">
        <v>137611</v>
      </c>
      <c r="AV32" s="27">
        <v>101602</v>
      </c>
      <c r="AW32" s="27">
        <v>55963</v>
      </c>
      <c r="AX32" s="27">
        <v>94755</v>
      </c>
      <c r="AY32" s="27">
        <v>172625</v>
      </c>
      <c r="AZ32" s="27">
        <v>244038</v>
      </c>
      <c r="BA32" s="27">
        <v>146291</v>
      </c>
      <c r="BB32" s="27">
        <v>109151</v>
      </c>
      <c r="BC32" s="27">
        <v>232658</v>
      </c>
      <c r="BD32" s="27">
        <v>121158</v>
      </c>
      <c r="BE32" s="27">
        <v>197535</v>
      </c>
      <c r="BF32" s="27">
        <v>295562</v>
      </c>
      <c r="BG32" s="27">
        <v>416358</v>
      </c>
      <c r="BH32" s="27">
        <v>394556</v>
      </c>
      <c r="BI32" s="27">
        <v>344408</v>
      </c>
      <c r="BJ32" s="27">
        <v>269535</v>
      </c>
      <c r="BK32" s="27">
        <v>609678.000000001</v>
      </c>
      <c r="BL32" s="27">
        <v>538410</v>
      </c>
      <c r="BM32" s="27">
        <v>480357</v>
      </c>
      <c r="BN32" s="27">
        <v>339524</v>
      </c>
      <c r="BO32" s="27">
        <v>647216</v>
      </c>
      <c r="BP32" s="27">
        <v>780556</v>
      </c>
      <c r="BQ32" s="27">
        <v>638714</v>
      </c>
      <c r="BR32" s="27">
        <v>490577.91</v>
      </c>
      <c r="BS32" s="27">
        <v>631873.920000001</v>
      </c>
      <c r="BT32" s="27">
        <v>672258.870000001</v>
      </c>
      <c r="BU32" s="27">
        <v>481537.79</v>
      </c>
      <c r="BV32" s="27">
        <v>299270.89</v>
      </c>
      <c r="BW32" s="27">
        <v>408378.000000001</v>
      </c>
      <c r="BX32" s="27">
        <v>233718.11</v>
      </c>
      <c r="BY32" s="27">
        <v>224895</v>
      </c>
      <c r="BZ32" s="27">
        <v>438457.999999999</v>
      </c>
      <c r="CA32" s="27">
        <v>730336.559999999</v>
      </c>
      <c r="CB32" s="27">
        <v>485345.999999999</v>
      </c>
      <c r="CC32" s="27">
        <v>306876</v>
      </c>
      <c r="CD32" s="27">
        <v>228889.653582501</v>
      </c>
      <c r="CE32" s="27">
        <v>446038.776532092</v>
      </c>
      <c r="CF32" s="27">
        <v>370762.230565736</v>
      </c>
      <c r="CG32" s="27">
        <v>232892.63193916</v>
      </c>
      <c r="CH32" s="27">
        <v>239589.118842222</v>
      </c>
      <c r="CI32" s="27">
        <v>138016.90646539</v>
      </c>
      <c r="CJ32" s="27">
        <v>100490.312445798</v>
      </c>
      <c r="CK32" s="27">
        <v>174665.90960007</v>
      </c>
      <c r="CL32" s="27">
        <v>120559.274941073</v>
      </c>
      <c r="CM32" s="27">
        <v>137520.83974271</v>
      </c>
      <c r="CN32" s="27">
        <v>298543.565919074</v>
      </c>
      <c r="CO32" s="27">
        <v>251703.723453574</v>
      </c>
      <c r="CP32" s="27">
        <v>243352.211050189</v>
      </c>
      <c r="CQ32" s="27">
        <v>568673.833448494</v>
      </c>
      <c r="CR32" s="27">
        <v>332073.356183303</v>
      </c>
      <c r="CS32" s="27">
        <v>203409.164160379</v>
      </c>
      <c r="CT32" s="27">
        <v>206781.499835774</v>
      </c>
      <c r="CU32" s="27">
        <v>395782.863267581</v>
      </c>
      <c r="CV32" s="27">
        <v>179294.709306293</v>
      </c>
      <c r="CW32" s="27">
        <v>29778.468549449</v>
      </c>
      <c r="CX32" s="27">
        <v>109156.907383739</v>
      </c>
      <c r="CY32" s="27">
        <v>211969.170442155</v>
      </c>
      <c r="CZ32" s="27">
        <v>147112.934540443</v>
      </c>
      <c r="DA32" s="27">
        <v>218837.461982612</v>
      </c>
      <c r="DB32" s="27">
        <v>249211.046561317</v>
      </c>
      <c r="DC32" s="27">
        <v>74120.6286500556</v>
      </c>
      <c r="DD32" s="27">
        <v>82696.2093092265</v>
      </c>
      <c r="DE32" s="27">
        <v>153937.147226467</v>
      </c>
      <c r="DF32" s="27">
        <v>95040.6665349733</v>
      </c>
      <c r="DG32" s="27">
        <v>100358.711188058</v>
      </c>
      <c r="DH32" s="27">
        <v>20078.4906705009</v>
      </c>
      <c r="DI32" s="27">
        <v>12701.5416738057</v>
      </c>
      <c r="DJ32" s="27">
        <v>0</v>
      </c>
      <c r="DK32" s="27">
        <v>69010.7952854991</v>
      </c>
      <c r="DL32" s="27">
        <v>92776.1929267592</v>
      </c>
      <c r="DM32" s="27">
        <v>107010.132164041</v>
      </c>
      <c r="DN32" s="27">
        <v>75211.490668187</v>
      </c>
      <c r="DO32" s="27">
        <v>68651.4122579571</v>
      </c>
      <c r="DP32" s="27">
        <v>51260.0421417233</v>
      </c>
      <c r="DQ32" s="27">
        <v>249131.685431243</v>
      </c>
      <c r="DR32" s="27">
        <v>262532.246981384</v>
      </c>
      <c r="DS32" s="27">
        <v>151014.38160242</v>
      </c>
      <c r="DT32" s="27">
        <v>193242.427016836</v>
      </c>
      <c r="DU32" s="27">
        <v>161702.538296405</v>
      </c>
      <c r="DV32" s="27">
        <v>209230.168506947</v>
      </c>
      <c r="DW32" s="27">
        <v>139931.649812145</v>
      </c>
      <c r="DX32" s="27">
        <v>288326.069346023</v>
      </c>
      <c r="DY32" s="27">
        <v>186670.297826003</v>
      </c>
      <c r="DZ32" s="27">
        <v>445168.452511907</v>
      </c>
      <c r="EA32" s="27">
        <v>594016.453071536</v>
      </c>
      <c r="EB32" s="27">
        <v>175299.367538046</v>
      </c>
      <c r="EC32" s="27">
        <v>4808.81457096621</v>
      </c>
      <c r="ED32" s="27">
        <v>154290.921473477</v>
      </c>
      <c r="EE32" s="27">
        <v>193058.320359785</v>
      </c>
      <c r="EF32" s="27">
        <v>13963.4515312747</v>
      </c>
      <c r="EG32" s="27">
        <v>4568.13806919459</v>
      </c>
      <c r="EH32" s="27">
        <v>34448.0016425398</v>
      </c>
    </row>
    <row r="33" spans="1:138" ht="14.25" outlineLevel="2">
      <c r="A33" s="29" t="s">
        <v>7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  <c r="BN33" s="27">
        <v>0</v>
      </c>
      <c r="BO33" s="27">
        <v>0</v>
      </c>
      <c r="BP33" s="27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  <c r="CQ33" s="27">
        <v>0</v>
      </c>
      <c r="CR33" s="27">
        <v>0</v>
      </c>
      <c r="CS33" s="27">
        <v>0</v>
      </c>
      <c r="CT33" s="27">
        <v>0</v>
      </c>
      <c r="CU33" s="27">
        <v>0</v>
      </c>
      <c r="CV33" s="27">
        <v>0</v>
      </c>
      <c r="CW33" s="27">
        <v>0</v>
      </c>
      <c r="CX33" s="27">
        <v>0</v>
      </c>
      <c r="CY33" s="27">
        <v>0</v>
      </c>
      <c r="CZ33" s="27">
        <v>0</v>
      </c>
      <c r="DA33" s="27">
        <v>0</v>
      </c>
      <c r="DB33" s="27">
        <v>0</v>
      </c>
      <c r="DC33" s="27">
        <v>0</v>
      </c>
      <c r="DD33" s="27">
        <v>0</v>
      </c>
      <c r="DE33" s="27">
        <v>0</v>
      </c>
      <c r="DF33" s="27">
        <v>0</v>
      </c>
      <c r="DG33" s="27">
        <v>0</v>
      </c>
      <c r="DH33" s="27">
        <v>0</v>
      </c>
      <c r="DI33" s="27">
        <v>0</v>
      </c>
      <c r="DJ33" s="27">
        <v>0</v>
      </c>
      <c r="DK33" s="27">
        <v>0</v>
      </c>
      <c r="DL33" s="27">
        <v>0</v>
      </c>
      <c r="DM33" s="27">
        <v>0</v>
      </c>
      <c r="DN33" s="27">
        <v>0</v>
      </c>
      <c r="DO33" s="27">
        <v>0</v>
      </c>
      <c r="DP33" s="27">
        <v>0</v>
      </c>
      <c r="DQ33" s="27">
        <v>0</v>
      </c>
      <c r="DR33" s="27">
        <v>0</v>
      </c>
      <c r="DS33" s="27">
        <v>0</v>
      </c>
      <c r="DT33" s="27">
        <v>0</v>
      </c>
      <c r="DU33" s="27">
        <v>0</v>
      </c>
      <c r="DV33" s="27">
        <v>0</v>
      </c>
      <c r="DW33" s="27">
        <v>0</v>
      </c>
      <c r="DX33" s="27">
        <v>0</v>
      </c>
      <c r="DY33" s="27">
        <v>0</v>
      </c>
      <c r="DZ33" s="27">
        <v>0</v>
      </c>
      <c r="EA33" s="27">
        <v>0</v>
      </c>
      <c r="EB33" s="27">
        <v>0</v>
      </c>
      <c r="EC33" s="27">
        <v>0</v>
      </c>
      <c r="ED33" s="27">
        <v>0</v>
      </c>
      <c r="EE33" s="27">
        <v>0</v>
      </c>
      <c r="EF33" s="27">
        <v>0</v>
      </c>
      <c r="EG33" s="27">
        <v>0</v>
      </c>
      <c r="EH33" s="27">
        <v>0</v>
      </c>
    </row>
    <row r="34" spans="1:138" ht="14.25" outlineLevel="1">
      <c r="A34" s="62" t="s">
        <v>13</v>
      </c>
      <c r="B34" s="27">
        <v>20894.79331968</v>
      </c>
      <c r="C34" s="27">
        <v>20894.79331968</v>
      </c>
      <c r="D34" s="27">
        <v>20894.79331968</v>
      </c>
      <c r="E34" s="27">
        <v>20894.79331968</v>
      </c>
      <c r="F34" s="27">
        <v>27392.18685792</v>
      </c>
      <c r="G34" s="27">
        <v>27392.18685792</v>
      </c>
      <c r="H34" s="27">
        <v>27392.18685792</v>
      </c>
      <c r="I34" s="27">
        <v>27392.18685792</v>
      </c>
      <c r="J34" s="27">
        <v>32937.848774879996</v>
      </c>
      <c r="K34" s="27">
        <v>32937.848774879996</v>
      </c>
      <c r="L34" s="27">
        <v>32937.848774879996</v>
      </c>
      <c r="M34" s="27">
        <v>32937.848774879996</v>
      </c>
      <c r="N34" s="27">
        <v>33920.14090416</v>
      </c>
      <c r="O34" s="27">
        <v>31559.476447679997</v>
      </c>
      <c r="P34" s="27">
        <v>33633.41127504</v>
      </c>
      <c r="Q34" s="27">
        <v>32984.55697488</v>
      </c>
      <c r="R34" s="27">
        <v>34271.30115888</v>
      </c>
      <c r="S34" s="27">
        <v>36075.07041936</v>
      </c>
      <c r="T34" s="27">
        <v>37685.78267856</v>
      </c>
      <c r="U34" s="27">
        <v>34100.51996544</v>
      </c>
      <c r="V34" s="27">
        <v>41201.69305632</v>
      </c>
      <c r="W34" s="27">
        <v>31210.707652800003</v>
      </c>
      <c r="X34" s="27">
        <v>34442.41331328</v>
      </c>
      <c r="Y34" s="27">
        <v>40050.20514336</v>
      </c>
      <c r="Z34" s="27">
        <v>39110.34854399999</v>
      </c>
      <c r="AA34" s="27">
        <v>35005.0751784</v>
      </c>
      <c r="AB34" s="27">
        <v>34356.9332928</v>
      </c>
      <c r="AC34" s="27">
        <v>35575.0802712</v>
      </c>
      <c r="AD34" s="27">
        <v>35408.7565488</v>
      </c>
      <c r="AE34" s="27">
        <v>34269.8706336</v>
      </c>
      <c r="AF34" s="27">
        <v>33711.670379999996</v>
      </c>
      <c r="AG34" s="27">
        <v>38473.517659200006</v>
      </c>
      <c r="AH34" s="27">
        <v>38079.7458816</v>
      </c>
      <c r="AI34" s="27">
        <v>38187.26085119999</v>
      </c>
      <c r="AJ34" s="27">
        <v>45095.238374399996</v>
      </c>
      <c r="AK34" s="27">
        <v>56195.17390079999</v>
      </c>
      <c r="AL34" s="27">
        <v>90472.7632896</v>
      </c>
      <c r="AM34" s="27">
        <v>81898.0222848</v>
      </c>
      <c r="AN34" s="27">
        <v>74124.8588544</v>
      </c>
      <c r="AO34" s="27">
        <v>86250.408384</v>
      </c>
      <c r="AP34" s="27">
        <v>75016.06310733252</v>
      </c>
      <c r="AQ34" s="27">
        <v>81689.21356471583</v>
      </c>
      <c r="AR34" s="27">
        <v>73962.77897839413</v>
      </c>
      <c r="AS34" s="27">
        <v>89699.84047403593</v>
      </c>
      <c r="AT34" s="27">
        <v>83473.64322562143</v>
      </c>
      <c r="AU34" s="27">
        <v>66699.15011538983</v>
      </c>
      <c r="AV34" s="27">
        <v>88592.00492691973</v>
      </c>
      <c r="AW34" s="27">
        <v>81849.83765419252</v>
      </c>
      <c r="AX34" s="27">
        <v>87827.67339698633</v>
      </c>
      <c r="AY34" s="27">
        <v>85656.18550341643</v>
      </c>
      <c r="AZ34" s="27">
        <v>87512.75650119912</v>
      </c>
      <c r="BA34" s="27">
        <v>88527.23987148743</v>
      </c>
      <c r="BB34" s="27">
        <v>55326.6150155487</v>
      </c>
      <c r="BC34" s="27">
        <v>76989.4233673923</v>
      </c>
      <c r="BD34" s="27">
        <v>83851.0372278987</v>
      </c>
      <c r="BE34" s="27">
        <v>83448.192447801</v>
      </c>
      <c r="BF34" s="27">
        <v>95550.2173059768</v>
      </c>
      <c r="BG34" s="27">
        <v>94791.0402867329</v>
      </c>
      <c r="BH34" s="27">
        <v>88209.291882248</v>
      </c>
      <c r="BI34" s="27">
        <v>80516.3832292596</v>
      </c>
      <c r="BJ34" s="27">
        <v>88917.1198869564</v>
      </c>
      <c r="BK34" s="27">
        <v>77099.7138797921</v>
      </c>
      <c r="BL34" s="27">
        <v>84166.4867309909</v>
      </c>
      <c r="BM34" s="27">
        <v>98396.4152073133</v>
      </c>
      <c r="BN34" s="27">
        <v>74281.8301694915</v>
      </c>
      <c r="BO34" s="27">
        <v>78674.8904566508</v>
      </c>
      <c r="BP34" s="27">
        <v>78394.313794826</v>
      </c>
      <c r="BQ34" s="27">
        <v>92483.2021409456</v>
      </c>
      <c r="BR34" s="27">
        <v>84114.1954897374</v>
      </c>
      <c r="BS34" s="27">
        <v>85197.6734094386</v>
      </c>
      <c r="BT34" s="27">
        <v>83758.424624229</v>
      </c>
      <c r="BU34" s="27">
        <v>86402.3339291211</v>
      </c>
      <c r="BV34" s="27">
        <v>74498.4018561629</v>
      </c>
      <c r="BW34" s="27">
        <v>90084.8966085122</v>
      </c>
      <c r="BX34" s="27">
        <v>79008.6240225538</v>
      </c>
      <c r="BY34" s="27">
        <v>85860.1523142044</v>
      </c>
      <c r="BZ34" s="27">
        <v>79660.7160143982</v>
      </c>
      <c r="CA34" s="27">
        <v>82107.5318855842</v>
      </c>
      <c r="CB34" s="27">
        <v>78591.8459912008</v>
      </c>
      <c r="CC34" s="27">
        <v>80508.8028448543</v>
      </c>
      <c r="CD34" s="27">
        <v>87367.0623080414</v>
      </c>
      <c r="CE34" s="27">
        <v>75371.5438893245</v>
      </c>
      <c r="CF34" s="27">
        <v>76404.967764034</v>
      </c>
      <c r="CG34" s="27">
        <v>73941.7293526203</v>
      </c>
      <c r="CH34" s="27">
        <v>92517.707489443</v>
      </c>
      <c r="CI34" s="27">
        <v>97215.4786068843</v>
      </c>
      <c r="CJ34" s="27">
        <v>91243.4074130038</v>
      </c>
      <c r="CK34" s="27">
        <v>85720.8035456949</v>
      </c>
      <c r="CL34" s="27">
        <v>90459.7061322385</v>
      </c>
      <c r="CM34" s="27">
        <v>88484.3663998592</v>
      </c>
      <c r="CN34" s="27">
        <v>64989.6559805316</v>
      </c>
      <c r="CO34" s="27">
        <v>86930.0738712469</v>
      </c>
      <c r="CP34" s="27">
        <v>73072.460815379</v>
      </c>
      <c r="CQ34" s="27">
        <v>92837.3409966621</v>
      </c>
      <c r="CR34" s="27">
        <v>90646.9541242306</v>
      </c>
      <c r="CS34" s="27">
        <v>82375.1811358363</v>
      </c>
      <c r="CT34" s="27">
        <v>90996.2456909955</v>
      </c>
      <c r="CU34" s="27">
        <v>83019.2036091648</v>
      </c>
      <c r="CV34" s="27">
        <v>93096.7516355935</v>
      </c>
      <c r="CW34" s="27">
        <v>87365.7785905686</v>
      </c>
      <c r="CX34" s="27">
        <v>101670.460975381</v>
      </c>
      <c r="CY34" s="27">
        <v>88827.8332552247</v>
      </c>
      <c r="CZ34" s="27">
        <v>98177.6437820388</v>
      </c>
      <c r="DA34" s="27">
        <v>100606.661153106</v>
      </c>
      <c r="DB34" s="27">
        <v>91725.8533985805</v>
      </c>
      <c r="DC34" s="27">
        <v>95524.131665532</v>
      </c>
      <c r="DD34" s="27">
        <v>81427.0181968672</v>
      </c>
      <c r="DE34" s="27">
        <v>92462.0932155378</v>
      </c>
      <c r="DF34" s="27">
        <v>76323.8592324865</v>
      </c>
      <c r="DG34" s="27">
        <v>86986.636367631</v>
      </c>
      <c r="DH34" s="27">
        <v>92302.6862295456</v>
      </c>
      <c r="DI34" s="27">
        <v>84941.3533175627</v>
      </c>
      <c r="DJ34" s="27">
        <v>86020.8397539253</v>
      </c>
      <c r="DK34" s="27">
        <v>96170.6358712196</v>
      </c>
      <c r="DL34" s="27">
        <v>88279.8639754492</v>
      </c>
      <c r="DM34" s="27">
        <v>90611.9895409193</v>
      </c>
      <c r="DN34" s="27">
        <v>73951.1682137447</v>
      </c>
      <c r="DO34" s="27">
        <v>82676.1505348605</v>
      </c>
      <c r="DP34" s="27">
        <v>78871.8371094583</v>
      </c>
      <c r="DQ34" s="27">
        <v>80034.9997466349</v>
      </c>
      <c r="DR34" s="27">
        <v>94756.0365459934</v>
      </c>
      <c r="DS34" s="27">
        <v>102591.563699418</v>
      </c>
      <c r="DT34" s="27">
        <v>99063.9507380706</v>
      </c>
      <c r="DU34" s="27">
        <v>91472.3116629928</v>
      </c>
      <c r="DV34" s="27">
        <v>75229.6715089819</v>
      </c>
      <c r="DW34" s="27">
        <v>77569.091105664</v>
      </c>
      <c r="DX34" s="27">
        <v>109572.334363976</v>
      </c>
      <c r="DY34" s="27">
        <v>90231.9254050991</v>
      </c>
      <c r="DZ34" s="27">
        <v>97799.730385351</v>
      </c>
      <c r="EA34" s="27">
        <v>108494.014495913</v>
      </c>
      <c r="EB34" s="27">
        <v>106891.130259534</v>
      </c>
      <c r="EC34" s="27">
        <v>82291.4875954224</v>
      </c>
      <c r="ED34" s="27">
        <v>96768.498665224</v>
      </c>
      <c r="EE34" s="27">
        <v>94396.2604316465</v>
      </c>
      <c r="EF34" s="27">
        <v>95726.4324208531</v>
      </c>
      <c r="EG34" s="27">
        <v>64783.7735353718</v>
      </c>
      <c r="EH34" s="27">
        <v>68859.06067308006</v>
      </c>
    </row>
    <row r="35" spans="1:138" ht="14.25" outlineLevel="2">
      <c r="A35" s="29" t="s">
        <v>5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27">
        <v>0</v>
      </c>
      <c r="BH35" s="27">
        <v>0</v>
      </c>
      <c r="BI35" s="27">
        <v>0</v>
      </c>
      <c r="BJ35" s="27">
        <v>0</v>
      </c>
      <c r="BK35" s="27">
        <v>0</v>
      </c>
      <c r="BL35" s="27">
        <v>0</v>
      </c>
      <c r="BM35" s="27">
        <v>0</v>
      </c>
      <c r="BN35" s="27">
        <v>0</v>
      </c>
      <c r="BO35" s="27">
        <v>0</v>
      </c>
      <c r="BP35" s="27">
        <v>0</v>
      </c>
      <c r="BQ35" s="27">
        <v>0</v>
      </c>
      <c r="BR35" s="27">
        <v>0</v>
      </c>
      <c r="BS35" s="27">
        <v>0</v>
      </c>
      <c r="BT35" s="27">
        <v>0</v>
      </c>
      <c r="BU35" s="27">
        <v>0</v>
      </c>
      <c r="BV35" s="27">
        <v>0</v>
      </c>
      <c r="BW35" s="27">
        <v>0</v>
      </c>
      <c r="BX35" s="27">
        <v>0</v>
      </c>
      <c r="BY35" s="27">
        <v>0</v>
      </c>
      <c r="BZ35" s="27">
        <v>0</v>
      </c>
      <c r="CA35" s="27">
        <v>0</v>
      </c>
      <c r="CB35" s="27">
        <v>0</v>
      </c>
      <c r="CC35" s="27">
        <v>0</v>
      </c>
      <c r="CD35" s="27">
        <v>0</v>
      </c>
      <c r="CE35" s="27">
        <v>0</v>
      </c>
      <c r="CF35" s="27">
        <v>0</v>
      </c>
      <c r="CG35" s="27">
        <v>0</v>
      </c>
      <c r="CH35" s="27">
        <v>0</v>
      </c>
      <c r="CI35" s="27">
        <v>0</v>
      </c>
      <c r="CJ35" s="27">
        <v>0</v>
      </c>
      <c r="CK35" s="27">
        <v>0</v>
      </c>
      <c r="CL35" s="27">
        <v>0</v>
      </c>
      <c r="CM35" s="27">
        <v>0</v>
      </c>
      <c r="CN35" s="27">
        <v>0</v>
      </c>
      <c r="CO35" s="27">
        <v>0</v>
      </c>
      <c r="CP35" s="27">
        <v>0</v>
      </c>
      <c r="CQ35" s="27">
        <v>0</v>
      </c>
      <c r="CR35" s="27">
        <v>0</v>
      </c>
      <c r="CS35" s="27">
        <v>0</v>
      </c>
      <c r="CT35" s="27">
        <v>0</v>
      </c>
      <c r="CU35" s="27">
        <v>0</v>
      </c>
      <c r="CV35" s="27">
        <v>0</v>
      </c>
      <c r="CW35" s="27">
        <v>0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7">
        <v>0</v>
      </c>
      <c r="DJ35" s="27">
        <v>0</v>
      </c>
      <c r="DK35" s="27">
        <v>0</v>
      </c>
      <c r="DL35" s="27">
        <v>0</v>
      </c>
      <c r="DM35" s="27">
        <v>0</v>
      </c>
      <c r="DN35" s="27">
        <v>0</v>
      </c>
      <c r="DO35" s="27">
        <v>0</v>
      </c>
      <c r="DP35" s="27">
        <v>0</v>
      </c>
      <c r="DQ35" s="27">
        <v>0</v>
      </c>
      <c r="DR35" s="27">
        <v>0</v>
      </c>
      <c r="DS35" s="27">
        <v>0</v>
      </c>
      <c r="DT35" s="27">
        <v>0</v>
      </c>
      <c r="DU35" s="27">
        <v>0</v>
      </c>
      <c r="DV35" s="27">
        <v>0</v>
      </c>
      <c r="DW35" s="27">
        <v>0</v>
      </c>
      <c r="DX35" s="27">
        <v>0</v>
      </c>
      <c r="DY35" s="27">
        <v>0</v>
      </c>
      <c r="DZ35" s="27">
        <v>0</v>
      </c>
      <c r="EA35" s="27">
        <v>0</v>
      </c>
      <c r="EB35" s="27">
        <v>0</v>
      </c>
      <c r="EC35" s="27">
        <v>0</v>
      </c>
      <c r="ED35" s="27">
        <v>0</v>
      </c>
      <c r="EE35" s="27">
        <v>0</v>
      </c>
      <c r="EF35" s="27">
        <v>0</v>
      </c>
      <c r="EG35" s="27">
        <v>0</v>
      </c>
      <c r="EH35" s="27">
        <v>0</v>
      </c>
    </row>
    <row r="36" spans="1:138" ht="14.25" outlineLevel="2">
      <c r="A36" s="29" t="s">
        <v>6</v>
      </c>
      <c r="B36" s="27">
        <v>17551.05187968</v>
      </c>
      <c r="C36" s="27">
        <v>17551.05187968</v>
      </c>
      <c r="D36" s="27">
        <v>17551.05187968</v>
      </c>
      <c r="E36" s="27">
        <v>17551.05187968</v>
      </c>
      <c r="F36" s="27">
        <v>24048.44541792</v>
      </c>
      <c r="G36" s="27">
        <v>24048.44541792</v>
      </c>
      <c r="H36" s="27">
        <v>24048.44541792</v>
      </c>
      <c r="I36" s="27">
        <v>24048.44541792</v>
      </c>
      <c r="J36" s="27">
        <v>29594.10733488</v>
      </c>
      <c r="K36" s="27">
        <v>29594.10733488</v>
      </c>
      <c r="L36" s="27">
        <v>29594.10733488</v>
      </c>
      <c r="M36" s="27">
        <v>29594.10733488</v>
      </c>
      <c r="N36" s="27">
        <v>30576.39946416</v>
      </c>
      <c r="O36" s="27">
        <v>28215.73500768</v>
      </c>
      <c r="P36" s="27">
        <v>30289.66983504</v>
      </c>
      <c r="Q36" s="27">
        <v>29640.81553488</v>
      </c>
      <c r="R36" s="27">
        <v>30927.55971888</v>
      </c>
      <c r="S36" s="27">
        <v>32731.32897936</v>
      </c>
      <c r="T36" s="27">
        <v>34342.04123856</v>
      </c>
      <c r="U36" s="27">
        <v>30756.77852544</v>
      </c>
      <c r="V36" s="27">
        <v>37857.95161632</v>
      </c>
      <c r="W36" s="27">
        <v>27866.9662128</v>
      </c>
      <c r="X36" s="27">
        <v>31098.67187328</v>
      </c>
      <c r="Y36" s="27">
        <v>36706.46370336</v>
      </c>
      <c r="Z36" s="27">
        <v>35908.566144</v>
      </c>
      <c r="AA36" s="27">
        <v>31803.2927784</v>
      </c>
      <c r="AB36" s="27">
        <v>31155.1508928</v>
      </c>
      <c r="AC36" s="27">
        <v>32373.2978712</v>
      </c>
      <c r="AD36" s="27">
        <v>32206.9741488</v>
      </c>
      <c r="AE36" s="27">
        <v>31068.0882336</v>
      </c>
      <c r="AF36" s="27">
        <v>30509.88798</v>
      </c>
      <c r="AG36" s="27">
        <v>35271.7352592</v>
      </c>
      <c r="AH36" s="27">
        <v>34820.8511616</v>
      </c>
      <c r="AI36" s="27">
        <v>34928.3661312</v>
      </c>
      <c r="AJ36" s="27">
        <v>41836.3436544</v>
      </c>
      <c r="AK36" s="27">
        <v>52936.2791808</v>
      </c>
      <c r="AL36" s="27">
        <v>87213.8685696</v>
      </c>
      <c r="AM36" s="27">
        <v>78639.1275648</v>
      </c>
      <c r="AN36" s="27">
        <v>70865.9641344</v>
      </c>
      <c r="AO36" s="27">
        <v>82991.513664</v>
      </c>
      <c r="AP36" s="27">
        <v>71740.5529032509</v>
      </c>
      <c r="AQ36" s="27">
        <v>78413.7033606342</v>
      </c>
      <c r="AR36" s="27">
        <v>70687.2687743125</v>
      </c>
      <c r="AS36" s="27">
        <v>86424.3302699543</v>
      </c>
      <c r="AT36" s="27">
        <v>80198.1330215398</v>
      </c>
      <c r="AU36" s="27">
        <v>63423.6399113082</v>
      </c>
      <c r="AV36" s="27">
        <v>85316.4947228381</v>
      </c>
      <c r="AW36" s="27">
        <v>78574.3274501109</v>
      </c>
      <c r="AX36" s="27">
        <v>84552.1631929047</v>
      </c>
      <c r="AY36" s="27">
        <v>82380.6752993348</v>
      </c>
      <c r="AZ36" s="27">
        <v>84237.2462971175</v>
      </c>
      <c r="BA36" s="27">
        <v>85251.7296674058</v>
      </c>
      <c r="BB36" s="27">
        <v>55326.6150155487</v>
      </c>
      <c r="BC36" s="27">
        <v>76989.4233673923</v>
      </c>
      <c r="BD36" s="27">
        <v>83851.0372278987</v>
      </c>
      <c r="BE36" s="27">
        <v>83448.192447801</v>
      </c>
      <c r="BF36" s="27">
        <v>95550.2173059768</v>
      </c>
      <c r="BG36" s="27">
        <v>94791.0402867329</v>
      </c>
      <c r="BH36" s="27">
        <v>88209.291882248</v>
      </c>
      <c r="BI36" s="27">
        <v>80516.3832292596</v>
      </c>
      <c r="BJ36" s="27">
        <v>88917.1198869564</v>
      </c>
      <c r="BK36" s="27">
        <v>77099.7138797921</v>
      </c>
      <c r="BL36" s="27">
        <v>84166.4867309909</v>
      </c>
      <c r="BM36" s="27">
        <v>98396.4152073133</v>
      </c>
      <c r="BN36" s="27">
        <v>74281.8301694915</v>
      </c>
      <c r="BO36" s="27">
        <v>78674.8904566508</v>
      </c>
      <c r="BP36" s="27">
        <v>78394.313794826</v>
      </c>
      <c r="BQ36" s="27">
        <v>92483.2021409456</v>
      </c>
      <c r="BR36" s="27">
        <v>84114.1954897374</v>
      </c>
      <c r="BS36" s="27">
        <v>85197.6734094386</v>
      </c>
      <c r="BT36" s="27">
        <v>83758.424624229</v>
      </c>
      <c r="BU36" s="27">
        <v>86402.3339291211</v>
      </c>
      <c r="BV36" s="27">
        <v>74498.4018561629</v>
      </c>
      <c r="BW36" s="27">
        <v>90084.8966085122</v>
      </c>
      <c r="BX36" s="27">
        <v>79008.6240225538</v>
      </c>
      <c r="BY36" s="27">
        <v>85860.1523142044</v>
      </c>
      <c r="BZ36" s="27">
        <v>79660.7160143982</v>
      </c>
      <c r="CA36" s="27">
        <v>82107.5318855842</v>
      </c>
      <c r="CB36" s="27">
        <v>78591.8459912008</v>
      </c>
      <c r="CC36" s="27">
        <v>80508.8028448543</v>
      </c>
      <c r="CD36" s="27">
        <v>87367.0623080414</v>
      </c>
      <c r="CE36" s="27">
        <v>75371.5438893245</v>
      </c>
      <c r="CF36" s="27">
        <v>76404.967764034</v>
      </c>
      <c r="CG36" s="27">
        <v>73941.7293526203</v>
      </c>
      <c r="CH36" s="27">
        <v>92517.707489443</v>
      </c>
      <c r="CI36" s="27">
        <v>97215.4786068843</v>
      </c>
      <c r="CJ36" s="27">
        <v>91243.4074130038</v>
      </c>
      <c r="CK36" s="27">
        <v>85720.8035456949</v>
      </c>
      <c r="CL36" s="27">
        <v>90459.7061322385</v>
      </c>
      <c r="CM36" s="27">
        <v>88484.3663998592</v>
      </c>
      <c r="CN36" s="27">
        <v>64989.6559805316</v>
      </c>
      <c r="CO36" s="27">
        <v>86930.0738712469</v>
      </c>
      <c r="CP36" s="27">
        <v>73072.460815379</v>
      </c>
      <c r="CQ36" s="27">
        <v>92837.3409966621</v>
      </c>
      <c r="CR36" s="27">
        <v>90646.9541242306</v>
      </c>
      <c r="CS36" s="27">
        <v>82375.1811358363</v>
      </c>
      <c r="CT36" s="27">
        <v>90996.2456909955</v>
      </c>
      <c r="CU36" s="27">
        <v>83019.2036091648</v>
      </c>
      <c r="CV36" s="27">
        <v>93096.7516355935</v>
      </c>
      <c r="CW36" s="27">
        <v>87365.7785905686</v>
      </c>
      <c r="CX36" s="27">
        <v>101670.460975381</v>
      </c>
      <c r="CY36" s="27">
        <v>88827.8332552247</v>
      </c>
      <c r="CZ36" s="27">
        <v>98177.6437820388</v>
      </c>
      <c r="DA36" s="27">
        <v>100606.661153106</v>
      </c>
      <c r="DB36" s="27">
        <v>91725.8533985805</v>
      </c>
      <c r="DC36" s="27">
        <v>95524.131665532</v>
      </c>
      <c r="DD36" s="27">
        <v>81427.0181968672</v>
      </c>
      <c r="DE36" s="27">
        <v>92462.0932155378</v>
      </c>
      <c r="DF36" s="27">
        <v>76323.8592324865</v>
      </c>
      <c r="DG36" s="27">
        <v>86986.636367631</v>
      </c>
      <c r="DH36" s="27">
        <v>92302.6862295456</v>
      </c>
      <c r="DI36" s="27">
        <v>84941.3533175627</v>
      </c>
      <c r="DJ36" s="27">
        <v>86020.8397539253</v>
      </c>
      <c r="DK36" s="27">
        <v>96170.6358712196</v>
      </c>
      <c r="DL36" s="27">
        <v>88279.8639754492</v>
      </c>
      <c r="DM36" s="27">
        <v>90611.9895409193</v>
      </c>
      <c r="DN36" s="27">
        <v>73951.1682137447</v>
      </c>
      <c r="DO36" s="27">
        <v>82676.1505348605</v>
      </c>
      <c r="DP36" s="27">
        <v>78871.8371094583</v>
      </c>
      <c r="DQ36" s="27">
        <v>80034.9997466349</v>
      </c>
      <c r="DR36" s="27">
        <v>94756.0365459934</v>
      </c>
      <c r="DS36" s="27">
        <v>102591.563699418</v>
      </c>
      <c r="DT36" s="27">
        <v>99063.9507380706</v>
      </c>
      <c r="DU36" s="27">
        <v>91472.3116629928</v>
      </c>
      <c r="DV36" s="27">
        <v>75229.6715089819</v>
      </c>
      <c r="DW36" s="27">
        <v>77569.091105664</v>
      </c>
      <c r="DX36" s="27">
        <v>109572.334363976</v>
      </c>
      <c r="DY36" s="27">
        <v>90231.9254050991</v>
      </c>
      <c r="DZ36" s="27">
        <v>97799.730385351</v>
      </c>
      <c r="EA36" s="27">
        <v>108494.014495913</v>
      </c>
      <c r="EB36" s="27">
        <v>106891.130259534</v>
      </c>
      <c r="EC36" s="27">
        <v>82291.4875954224</v>
      </c>
      <c r="ED36" s="27">
        <v>96768.498665224</v>
      </c>
      <c r="EE36" s="27">
        <v>94396.2604316465</v>
      </c>
      <c r="EF36" s="27">
        <v>95726.4324208531</v>
      </c>
      <c r="EG36" s="27">
        <v>64783.7735353718</v>
      </c>
      <c r="EH36" s="27">
        <v>68274.073887685</v>
      </c>
    </row>
    <row r="37" spans="1:138" ht="14.25" outlineLevel="2">
      <c r="A37" s="29" t="s">
        <v>7</v>
      </c>
      <c r="B37" s="27">
        <v>3343.74144</v>
      </c>
      <c r="C37" s="27">
        <v>3343.74144</v>
      </c>
      <c r="D37" s="27">
        <v>3343.74144</v>
      </c>
      <c r="E37" s="27">
        <v>3343.74144</v>
      </c>
      <c r="F37" s="27">
        <v>3343.74144</v>
      </c>
      <c r="G37" s="27">
        <v>3343.74144</v>
      </c>
      <c r="H37" s="27">
        <v>3343.74144</v>
      </c>
      <c r="I37" s="27">
        <v>3343.74144</v>
      </c>
      <c r="J37" s="27">
        <v>3343.74144</v>
      </c>
      <c r="K37" s="27">
        <v>3343.74144</v>
      </c>
      <c r="L37" s="27">
        <v>3343.74144</v>
      </c>
      <c r="M37" s="27">
        <v>3343.74144</v>
      </c>
      <c r="N37" s="27">
        <v>3343.74144</v>
      </c>
      <c r="O37" s="27">
        <v>3343.74144</v>
      </c>
      <c r="P37" s="27">
        <v>3343.74144</v>
      </c>
      <c r="Q37" s="27">
        <v>3343.74144</v>
      </c>
      <c r="R37" s="27">
        <v>3343.74144</v>
      </c>
      <c r="S37" s="27">
        <v>3343.74144</v>
      </c>
      <c r="T37" s="27">
        <v>3343.74144</v>
      </c>
      <c r="U37" s="27">
        <v>3343.74144</v>
      </c>
      <c r="V37" s="27">
        <v>3343.74144</v>
      </c>
      <c r="W37" s="27">
        <v>3343.74144</v>
      </c>
      <c r="X37" s="27">
        <v>3343.74144</v>
      </c>
      <c r="Y37" s="27">
        <v>3343.74144</v>
      </c>
      <c r="Z37" s="27">
        <v>3201.7824</v>
      </c>
      <c r="AA37" s="27">
        <v>3201.7824</v>
      </c>
      <c r="AB37" s="27">
        <v>3201.7824</v>
      </c>
      <c r="AC37" s="27">
        <v>3201.7824</v>
      </c>
      <c r="AD37" s="27">
        <v>3201.7824</v>
      </c>
      <c r="AE37" s="27">
        <v>3201.7824</v>
      </c>
      <c r="AF37" s="27">
        <v>3201.7824</v>
      </c>
      <c r="AG37" s="27">
        <v>3201.7824</v>
      </c>
      <c r="AH37" s="27">
        <v>3258.89472</v>
      </c>
      <c r="AI37" s="27">
        <v>3258.89472</v>
      </c>
      <c r="AJ37" s="27">
        <v>3258.89472</v>
      </c>
      <c r="AK37" s="27">
        <v>3258.89472</v>
      </c>
      <c r="AL37" s="27">
        <v>3258.89472</v>
      </c>
      <c r="AM37" s="27">
        <v>3258.89472</v>
      </c>
      <c r="AN37" s="27">
        <v>3258.89472</v>
      </c>
      <c r="AO37" s="27">
        <v>3258.89472</v>
      </c>
      <c r="AP37" s="27">
        <v>3275.51020408163</v>
      </c>
      <c r="AQ37" s="27">
        <v>3275.51020408163</v>
      </c>
      <c r="AR37" s="27">
        <v>3275.51020408163</v>
      </c>
      <c r="AS37" s="27">
        <v>3275.51020408163</v>
      </c>
      <c r="AT37" s="27">
        <v>3275.51020408163</v>
      </c>
      <c r="AU37" s="27">
        <v>3275.51020408163</v>
      </c>
      <c r="AV37" s="27">
        <v>3275.51020408163</v>
      </c>
      <c r="AW37" s="27">
        <v>3275.51020408163</v>
      </c>
      <c r="AX37" s="27">
        <v>3275.51020408163</v>
      </c>
      <c r="AY37" s="27">
        <v>3275.51020408163</v>
      </c>
      <c r="AZ37" s="27">
        <v>3275.51020408163</v>
      </c>
      <c r="BA37" s="27">
        <v>3275.51020408163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0</v>
      </c>
      <c r="BH37" s="27">
        <v>0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7">
        <v>0</v>
      </c>
      <c r="BR37" s="27">
        <v>0</v>
      </c>
      <c r="BS37" s="27">
        <v>0</v>
      </c>
      <c r="BT37" s="27">
        <v>0</v>
      </c>
      <c r="BU37" s="27">
        <v>0</v>
      </c>
      <c r="BV37" s="27">
        <v>0</v>
      </c>
      <c r="BW37" s="27">
        <v>0</v>
      </c>
      <c r="BX37" s="27">
        <v>0</v>
      </c>
      <c r="BY37" s="27">
        <v>0</v>
      </c>
      <c r="BZ37" s="27">
        <v>0</v>
      </c>
      <c r="CA37" s="27">
        <v>0</v>
      </c>
      <c r="CB37" s="27">
        <v>0</v>
      </c>
      <c r="CC37" s="27">
        <v>0</v>
      </c>
      <c r="CD37" s="27">
        <v>0</v>
      </c>
      <c r="CE37" s="27">
        <v>0</v>
      </c>
      <c r="CF37" s="27">
        <v>0</v>
      </c>
      <c r="CG37" s="27">
        <v>0</v>
      </c>
      <c r="CH37" s="27">
        <v>0</v>
      </c>
      <c r="CI37" s="27">
        <v>0</v>
      </c>
      <c r="CJ37" s="27">
        <v>0</v>
      </c>
      <c r="CK37" s="27">
        <v>0</v>
      </c>
      <c r="CL37" s="27">
        <v>0</v>
      </c>
      <c r="CM37" s="27">
        <v>0</v>
      </c>
      <c r="CN37" s="27">
        <v>0</v>
      </c>
      <c r="CO37" s="27">
        <v>0</v>
      </c>
      <c r="CP37" s="27">
        <v>0</v>
      </c>
      <c r="CQ37" s="27">
        <v>0</v>
      </c>
      <c r="CR37" s="27">
        <v>0</v>
      </c>
      <c r="CS37" s="27">
        <v>0</v>
      </c>
      <c r="CT37" s="27">
        <v>0</v>
      </c>
      <c r="CU37" s="27">
        <v>0</v>
      </c>
      <c r="CV37" s="27">
        <v>0</v>
      </c>
      <c r="CW37" s="27">
        <v>0</v>
      </c>
      <c r="CX37" s="27">
        <v>0</v>
      </c>
      <c r="CY37" s="27">
        <v>0</v>
      </c>
      <c r="CZ37" s="27">
        <v>0</v>
      </c>
      <c r="DA37" s="27">
        <v>0</v>
      </c>
      <c r="DB37" s="27">
        <v>0</v>
      </c>
      <c r="DC37" s="27">
        <v>0</v>
      </c>
      <c r="DD37" s="27">
        <v>0</v>
      </c>
      <c r="DE37" s="27">
        <v>0</v>
      </c>
      <c r="DF37" s="27">
        <v>0</v>
      </c>
      <c r="DG37" s="27">
        <v>0</v>
      </c>
      <c r="DH37" s="27">
        <v>0</v>
      </c>
      <c r="DI37" s="27">
        <v>0</v>
      </c>
      <c r="DJ37" s="27">
        <v>0</v>
      </c>
      <c r="DK37" s="27">
        <v>0</v>
      </c>
      <c r="DL37" s="27">
        <v>0</v>
      </c>
      <c r="DM37" s="27">
        <v>0</v>
      </c>
      <c r="DN37" s="27">
        <v>0</v>
      </c>
      <c r="DO37" s="27">
        <v>0</v>
      </c>
      <c r="DP37" s="27">
        <v>0</v>
      </c>
      <c r="DQ37" s="27">
        <v>0</v>
      </c>
      <c r="DR37" s="27">
        <v>0</v>
      </c>
      <c r="DS37" s="27">
        <v>0</v>
      </c>
      <c r="DT37" s="27">
        <v>0</v>
      </c>
      <c r="DU37" s="27">
        <v>0</v>
      </c>
      <c r="DV37" s="27">
        <v>0</v>
      </c>
      <c r="DW37" s="27">
        <v>0</v>
      </c>
      <c r="DX37" s="27">
        <v>0</v>
      </c>
      <c r="DY37" s="27">
        <v>0</v>
      </c>
      <c r="DZ37" s="27">
        <v>0</v>
      </c>
      <c r="EA37" s="27">
        <v>0</v>
      </c>
      <c r="EB37" s="27">
        <v>0</v>
      </c>
      <c r="EC37" s="27">
        <v>0</v>
      </c>
      <c r="ED37" s="27">
        <v>0</v>
      </c>
      <c r="EE37" s="27">
        <v>0</v>
      </c>
      <c r="EF37" s="27">
        <v>0</v>
      </c>
      <c r="EG37" s="27">
        <v>0</v>
      </c>
      <c r="EH37" s="27">
        <v>584.986785395072</v>
      </c>
    </row>
    <row r="38" spans="1:138" ht="14.25" outlineLevel="1">
      <c r="A38" s="62" t="s">
        <v>14</v>
      </c>
      <c r="B38" s="27">
        <v>116757.983985765</v>
      </c>
      <c r="C38" s="27">
        <v>112421.017793594</v>
      </c>
      <c r="D38" s="27">
        <v>51581.0266903915</v>
      </c>
      <c r="E38" s="27">
        <v>166993.971530249</v>
      </c>
      <c r="F38" s="27">
        <v>143375.09570208</v>
      </c>
      <c r="G38" s="27">
        <v>143375.09570208</v>
      </c>
      <c r="H38" s="27">
        <v>143375.09570208</v>
      </c>
      <c r="I38" s="27">
        <v>143375.09570208</v>
      </c>
      <c r="J38" s="27">
        <v>136522.04902512</v>
      </c>
      <c r="K38" s="27">
        <v>136522.04902512</v>
      </c>
      <c r="L38" s="27">
        <v>162109.46824512</v>
      </c>
      <c r="M38" s="27">
        <v>152832.90833712</v>
      </c>
      <c r="N38" s="27">
        <v>156429.39881184</v>
      </c>
      <c r="O38" s="27">
        <v>158198.87090832</v>
      </c>
      <c r="P38" s="27">
        <v>158381.47594896</v>
      </c>
      <c r="Q38" s="27">
        <v>157643.80845312</v>
      </c>
      <c r="R38" s="27">
        <v>152319.74091312</v>
      </c>
      <c r="S38" s="27">
        <v>165022.91579664</v>
      </c>
      <c r="T38" s="27">
        <v>162885.20158944</v>
      </c>
      <c r="U38" s="27">
        <v>146682.02380656</v>
      </c>
      <c r="V38" s="27">
        <v>148779.74155968</v>
      </c>
      <c r="W38" s="27">
        <v>126252.5670912</v>
      </c>
      <c r="X38" s="27">
        <v>146254.94359872</v>
      </c>
      <c r="Y38" s="27">
        <v>149015.21494464</v>
      </c>
      <c r="Z38" s="27">
        <v>150821.583396</v>
      </c>
      <c r="AA38" s="27">
        <v>140922.2476816</v>
      </c>
      <c r="AB38" s="27">
        <v>153163.4211272</v>
      </c>
      <c r="AC38" s="27">
        <v>150107.9151088</v>
      </c>
      <c r="AD38" s="27">
        <v>145013.2400112</v>
      </c>
      <c r="AE38" s="27">
        <v>145358.8323264</v>
      </c>
      <c r="AF38" s="27">
        <v>144257.24522</v>
      </c>
      <c r="AG38" s="27">
        <v>147439.4540608</v>
      </c>
      <c r="AH38" s="27">
        <v>145684.2989184</v>
      </c>
      <c r="AI38" s="27">
        <v>135427.2978688</v>
      </c>
      <c r="AJ38" s="27">
        <v>125560.6025856</v>
      </c>
      <c r="AK38" s="27">
        <v>74165.9201792</v>
      </c>
      <c r="AL38" s="27">
        <v>95590.7333503999</v>
      </c>
      <c r="AM38" s="27">
        <v>94354.2577152</v>
      </c>
      <c r="AN38" s="27">
        <v>94313.5987456</v>
      </c>
      <c r="AO38" s="27">
        <v>95867.3567359999</v>
      </c>
      <c r="AP38" s="27">
        <v>94472.3086474501</v>
      </c>
      <c r="AQ38" s="27">
        <v>101285.005764967</v>
      </c>
      <c r="AR38" s="27">
        <v>93993.3427937916</v>
      </c>
      <c r="AS38" s="27">
        <v>110280.894900222</v>
      </c>
      <c r="AT38" s="27">
        <v>95910.4354767184</v>
      </c>
      <c r="AU38" s="27">
        <v>87230.9055432372</v>
      </c>
      <c r="AV38" s="27">
        <v>99167.1159201774</v>
      </c>
      <c r="AW38" s="27">
        <v>96358.2667849224</v>
      </c>
      <c r="AX38" s="27">
        <v>102041.761419069</v>
      </c>
      <c r="AY38" s="27">
        <v>96676.5309090909</v>
      </c>
      <c r="AZ38" s="27">
        <v>82549.2911751663</v>
      </c>
      <c r="BA38" s="27">
        <v>104431.330199557</v>
      </c>
      <c r="BB38" s="27">
        <v>89415.8549977787</v>
      </c>
      <c r="BC38" s="27">
        <v>92222.5490892936</v>
      </c>
      <c r="BD38" s="27">
        <v>104513.200888494</v>
      </c>
      <c r="BE38" s="27">
        <v>101353.429053754</v>
      </c>
      <c r="BF38" s="27">
        <v>106205.514183764</v>
      </c>
      <c r="BG38" s="27">
        <v>105907.911541991</v>
      </c>
      <c r="BH38" s="27">
        <v>108673.937377342</v>
      </c>
      <c r="BI38" s="27">
        <v>103229.98162355</v>
      </c>
      <c r="BJ38" s="27">
        <v>107978.69852885</v>
      </c>
      <c r="BK38" s="27">
        <v>98932.7874129912</v>
      </c>
      <c r="BL38" s="27">
        <v>108486.903459028</v>
      </c>
      <c r="BM38" s="27">
        <v>122131.271301541</v>
      </c>
      <c r="BN38" s="27">
        <v>107515.917377342</v>
      </c>
      <c r="BO38" s="27">
        <v>100504.882067881</v>
      </c>
      <c r="BP38" s="27">
        <v>113132.135803747</v>
      </c>
      <c r="BQ38" s="27">
        <v>118173.354504906</v>
      </c>
      <c r="BR38" s="27">
        <v>106571.150950015</v>
      </c>
      <c r="BS38" s="27">
        <v>106884.249662519</v>
      </c>
      <c r="BT38" s="27">
        <v>104971.259154129</v>
      </c>
      <c r="BU38" s="27">
        <v>104224.126103819</v>
      </c>
      <c r="BV38" s="27">
        <v>104938.494472871</v>
      </c>
      <c r="BW38" s="27">
        <v>111121.32628796</v>
      </c>
      <c r="BX38" s="27">
        <v>112789.617228408</v>
      </c>
      <c r="BY38" s="27">
        <v>115170.553711847</v>
      </c>
      <c r="BZ38" s="27">
        <v>101058.981699995</v>
      </c>
      <c r="CA38" s="27">
        <v>102770.617375945</v>
      </c>
      <c r="CB38" s="27">
        <v>107412.615978853</v>
      </c>
      <c r="CC38" s="27">
        <v>105951.990741744</v>
      </c>
      <c r="CD38" s="27">
        <v>107671.059123155</v>
      </c>
      <c r="CE38" s="27">
        <v>102012.507647676</v>
      </c>
      <c r="CF38" s="27">
        <v>120140.76389099</v>
      </c>
      <c r="CG38" s="27">
        <v>118923.135534055</v>
      </c>
      <c r="CH38" s="27">
        <v>122156.893224125</v>
      </c>
      <c r="CI38" s="27">
        <v>132689.821365203</v>
      </c>
      <c r="CJ38" s="27">
        <v>122607.508010301</v>
      </c>
      <c r="CK38" s="27">
        <v>121806.717304049</v>
      </c>
      <c r="CL38" s="27">
        <v>127588.267107646</v>
      </c>
      <c r="CM38" s="27">
        <v>135117.636000599</v>
      </c>
      <c r="CN38" s="27">
        <v>153341.262829287</v>
      </c>
      <c r="CO38" s="27">
        <v>142834.848509316</v>
      </c>
      <c r="CP38" s="27">
        <v>115507.601878163</v>
      </c>
      <c r="CQ38" s="27">
        <v>132600.705841603</v>
      </c>
      <c r="CR38" s="27">
        <v>129145.035117613</v>
      </c>
      <c r="CS38" s="27">
        <v>130931.42208008</v>
      </c>
      <c r="CT38" s="27">
        <v>126045.97332707</v>
      </c>
      <c r="CU38" s="27">
        <v>126884.959368441</v>
      </c>
      <c r="CV38" s="27">
        <v>141636.458827984</v>
      </c>
      <c r="CW38" s="27">
        <v>138973.320736353</v>
      </c>
      <c r="CX38" s="27">
        <v>150609.049080669</v>
      </c>
      <c r="CY38" s="27">
        <v>144807.24327364</v>
      </c>
      <c r="CZ38" s="27">
        <v>162629.160701264</v>
      </c>
      <c r="DA38" s="27">
        <v>155730.432028833</v>
      </c>
      <c r="DB38" s="27">
        <v>125628.468959089</v>
      </c>
      <c r="DC38" s="27">
        <v>148344.569568204</v>
      </c>
      <c r="DD38" s="27">
        <v>138053.778267765</v>
      </c>
      <c r="DE38" s="27">
        <v>140707.981023552</v>
      </c>
      <c r="DF38" s="27">
        <v>129550.019613811</v>
      </c>
      <c r="DG38" s="27">
        <v>146820.187466351</v>
      </c>
      <c r="DH38" s="27">
        <v>139149.236905558</v>
      </c>
      <c r="DI38" s="27">
        <v>135686.263383433</v>
      </c>
      <c r="DJ38" s="27">
        <v>132513.841485738</v>
      </c>
      <c r="DK38" s="27">
        <v>144586.529103206</v>
      </c>
      <c r="DL38" s="27">
        <v>136266.751507242</v>
      </c>
      <c r="DM38" s="27">
        <v>142982.446350457</v>
      </c>
      <c r="DN38" s="27">
        <v>119949.450713714</v>
      </c>
      <c r="DO38" s="27">
        <v>127828.938827526</v>
      </c>
      <c r="DP38" s="27">
        <v>127748.809156343</v>
      </c>
      <c r="DQ38" s="27">
        <v>120561.269946586</v>
      </c>
      <c r="DR38" s="27">
        <v>120138.978066042</v>
      </c>
      <c r="DS38" s="27">
        <v>122700.59791943</v>
      </c>
      <c r="DT38" s="27">
        <v>120536.07115141</v>
      </c>
      <c r="DU38" s="27">
        <v>127082.156917158</v>
      </c>
      <c r="DV38" s="27">
        <v>105691.862179412</v>
      </c>
      <c r="DW38" s="27">
        <v>99742.6011881533</v>
      </c>
      <c r="DX38" s="27">
        <v>131338.384638219</v>
      </c>
      <c r="DY38" s="27">
        <v>149644.160767679</v>
      </c>
      <c r="DZ38" s="27">
        <v>124280.684754816</v>
      </c>
      <c r="EA38" s="27">
        <v>136677.232543446</v>
      </c>
      <c r="EB38" s="27">
        <v>132838.185980841</v>
      </c>
      <c r="EC38" s="27">
        <v>128353.894777551</v>
      </c>
      <c r="ED38" s="27">
        <v>122006.995669761</v>
      </c>
      <c r="EE38" s="27">
        <v>123182.200476493</v>
      </c>
      <c r="EF38" s="27">
        <v>120535.37111633</v>
      </c>
      <c r="EG38" s="27">
        <v>85908.1350420764</v>
      </c>
      <c r="EH38" s="27">
        <v>96691.2341418128</v>
      </c>
    </row>
    <row r="39" spans="1:138" ht="14.25" outlineLevel="1">
      <c r="A39" s="62" t="s">
        <v>17</v>
      </c>
      <c r="B39" s="27">
        <v>3966</v>
      </c>
      <c r="C39" s="27">
        <v>3966</v>
      </c>
      <c r="D39" s="27">
        <v>3966</v>
      </c>
      <c r="E39" s="27">
        <v>3966</v>
      </c>
      <c r="F39" s="27">
        <v>3966</v>
      </c>
      <c r="G39" s="27">
        <v>3966</v>
      </c>
      <c r="H39" s="27">
        <v>3966</v>
      </c>
      <c r="I39" s="27">
        <v>3966</v>
      </c>
      <c r="J39" s="27">
        <v>3966</v>
      </c>
      <c r="K39" s="27">
        <v>3966</v>
      </c>
      <c r="L39" s="27">
        <v>3966</v>
      </c>
      <c r="M39" s="27">
        <v>3966</v>
      </c>
      <c r="N39" s="27">
        <v>3966</v>
      </c>
      <c r="O39" s="27">
        <v>3966</v>
      </c>
      <c r="P39" s="27">
        <v>3966</v>
      </c>
      <c r="Q39" s="27">
        <v>3966</v>
      </c>
      <c r="R39" s="27">
        <v>3966</v>
      </c>
      <c r="S39" s="27">
        <v>3966</v>
      </c>
      <c r="T39" s="27">
        <v>3966</v>
      </c>
      <c r="U39" s="27">
        <v>3966</v>
      </c>
      <c r="V39" s="27">
        <v>3966</v>
      </c>
      <c r="W39" s="27">
        <v>3966</v>
      </c>
      <c r="X39" s="27">
        <v>3966</v>
      </c>
      <c r="Y39" s="27">
        <v>3966</v>
      </c>
      <c r="Z39" s="27">
        <v>3966</v>
      </c>
      <c r="AA39" s="27">
        <v>3966</v>
      </c>
      <c r="AB39" s="27">
        <v>3966</v>
      </c>
      <c r="AC39" s="27">
        <v>3966</v>
      </c>
      <c r="AD39" s="27">
        <v>3966</v>
      </c>
      <c r="AE39" s="27">
        <v>3966</v>
      </c>
      <c r="AF39" s="27">
        <v>3966</v>
      </c>
      <c r="AG39" s="27">
        <v>3966</v>
      </c>
      <c r="AH39" s="27">
        <v>3966</v>
      </c>
      <c r="AI39" s="27">
        <v>3966</v>
      </c>
      <c r="AJ39" s="27">
        <v>3966</v>
      </c>
      <c r="AK39" s="27">
        <v>3966</v>
      </c>
      <c r="AL39" s="27">
        <v>3966</v>
      </c>
      <c r="AM39" s="27">
        <v>3966</v>
      </c>
      <c r="AN39" s="27">
        <v>3966</v>
      </c>
      <c r="AO39" s="27">
        <v>3966</v>
      </c>
      <c r="AP39" s="27">
        <v>3966</v>
      </c>
      <c r="AQ39" s="27">
        <v>3966</v>
      </c>
      <c r="AR39" s="27">
        <v>3966</v>
      </c>
      <c r="AS39" s="27">
        <v>3966</v>
      </c>
      <c r="AT39" s="27">
        <v>3966</v>
      </c>
      <c r="AU39" s="27">
        <v>3966</v>
      </c>
      <c r="AV39" s="27">
        <v>3966</v>
      </c>
      <c r="AW39" s="27">
        <v>3966</v>
      </c>
      <c r="AX39" s="27">
        <v>3966</v>
      </c>
      <c r="AY39" s="27">
        <v>3966</v>
      </c>
      <c r="AZ39" s="27">
        <v>3966</v>
      </c>
      <c r="BA39" s="27">
        <v>3966</v>
      </c>
      <c r="BB39" s="27">
        <v>3966</v>
      </c>
      <c r="BC39" s="27">
        <v>3966</v>
      </c>
      <c r="BD39" s="27">
        <v>3966</v>
      </c>
      <c r="BE39" s="27">
        <v>3966</v>
      </c>
      <c r="BF39" s="27">
        <v>3966</v>
      </c>
      <c r="BG39" s="27">
        <v>3966</v>
      </c>
      <c r="BH39" s="27">
        <v>3966</v>
      </c>
      <c r="BI39" s="27">
        <v>3966</v>
      </c>
      <c r="BJ39" s="27">
        <v>3966</v>
      </c>
      <c r="BK39" s="27">
        <v>3966</v>
      </c>
      <c r="BL39" s="27">
        <v>3966</v>
      </c>
      <c r="BM39" s="27">
        <v>3966</v>
      </c>
      <c r="BN39" s="27">
        <v>3966</v>
      </c>
      <c r="BO39" s="27">
        <v>3966</v>
      </c>
      <c r="BP39" s="27">
        <v>3966</v>
      </c>
      <c r="BQ39" s="27">
        <v>3966</v>
      </c>
      <c r="BR39" s="27">
        <v>3966</v>
      </c>
      <c r="BS39" s="27">
        <v>3966</v>
      </c>
      <c r="BT39" s="27">
        <v>3966</v>
      </c>
      <c r="BU39" s="27">
        <v>3966</v>
      </c>
      <c r="BV39" s="27">
        <v>3966</v>
      </c>
      <c r="BW39" s="27">
        <v>3966</v>
      </c>
      <c r="BX39" s="27">
        <v>3966</v>
      </c>
      <c r="BY39" s="27">
        <v>3966</v>
      </c>
      <c r="BZ39" s="27">
        <v>3966</v>
      </c>
      <c r="CA39" s="27">
        <v>3966</v>
      </c>
      <c r="CB39" s="27">
        <v>3966</v>
      </c>
      <c r="CC39" s="27">
        <v>3966</v>
      </c>
      <c r="CD39" s="27">
        <v>2065</v>
      </c>
      <c r="CE39" s="27">
        <v>2065</v>
      </c>
      <c r="CF39" s="27">
        <v>2049</v>
      </c>
      <c r="CG39" s="27">
        <v>4017</v>
      </c>
      <c r="CH39" s="27">
        <v>8909</v>
      </c>
      <c r="CI39" s="27">
        <v>1563</v>
      </c>
      <c r="CJ39" s="27">
        <v>2982</v>
      </c>
      <c r="CK39" s="27">
        <v>8078</v>
      </c>
      <c r="CL39" s="27">
        <v>11216</v>
      </c>
      <c r="CM39" s="27">
        <v>4074</v>
      </c>
      <c r="CN39" s="27">
        <v>6100</v>
      </c>
      <c r="CO39" s="27">
        <v>3460</v>
      </c>
      <c r="CP39" s="27">
        <v>1713</v>
      </c>
      <c r="CQ39" s="27">
        <v>359</v>
      </c>
      <c r="CR39" s="27">
        <v>1242</v>
      </c>
      <c r="CS39" s="27">
        <v>2377</v>
      </c>
      <c r="CT39" s="27">
        <v>0</v>
      </c>
      <c r="CU39" s="27">
        <v>1644</v>
      </c>
      <c r="CV39" s="27">
        <v>3114</v>
      </c>
      <c r="CW39" s="27">
        <v>5467</v>
      </c>
      <c r="CX39" s="27">
        <v>20116</v>
      </c>
      <c r="CY39" s="27">
        <v>38049</v>
      </c>
      <c r="CZ39" s="27">
        <v>14196</v>
      </c>
      <c r="DA39" s="27">
        <v>14091</v>
      </c>
      <c r="DB39" s="27">
        <v>22983</v>
      </c>
      <c r="DC39" s="27">
        <v>18871</v>
      </c>
      <c r="DD39" s="27">
        <v>33633</v>
      </c>
      <c r="DE39" s="27">
        <v>12447</v>
      </c>
      <c r="DF39" s="27">
        <v>13240</v>
      </c>
      <c r="DG39" s="27">
        <v>38822</v>
      </c>
      <c r="DH39" s="27">
        <v>21669</v>
      </c>
      <c r="DI39" s="27">
        <v>25090</v>
      </c>
      <c r="DJ39" s="27">
        <v>47982</v>
      </c>
      <c r="DK39" s="27">
        <v>46782</v>
      </c>
      <c r="DL39" s="27">
        <v>8139</v>
      </c>
      <c r="DM39" s="27">
        <v>24205</v>
      </c>
      <c r="DN39" s="27">
        <v>9060</v>
      </c>
      <c r="DO39" s="27">
        <v>13680</v>
      </c>
      <c r="DP39" s="27">
        <v>8020</v>
      </c>
      <c r="DQ39" s="27">
        <v>3375</v>
      </c>
      <c r="DR39" s="27">
        <v>3638</v>
      </c>
      <c r="DS39" s="27">
        <v>3244</v>
      </c>
      <c r="DT39" s="27">
        <v>20297</v>
      </c>
      <c r="DU39" s="27">
        <v>1869</v>
      </c>
      <c r="DV39" s="27">
        <v>8858</v>
      </c>
      <c r="DW39" s="27">
        <v>7220</v>
      </c>
      <c r="DX39" s="27">
        <v>1467</v>
      </c>
      <c r="DY39" s="27">
        <v>281</v>
      </c>
      <c r="DZ39" s="27">
        <v>4627</v>
      </c>
      <c r="EA39" s="27">
        <v>2178</v>
      </c>
      <c r="EB39" s="27">
        <v>4260</v>
      </c>
      <c r="EC39" s="27">
        <v>1390</v>
      </c>
      <c r="ED39" s="27">
        <v>2155</v>
      </c>
      <c r="EE39" s="27">
        <v>7449</v>
      </c>
      <c r="EF39" s="27">
        <v>3101</v>
      </c>
      <c r="EG39" s="27">
        <v>2415</v>
      </c>
      <c r="EH39" s="27">
        <v>811</v>
      </c>
    </row>
    <row r="40" spans="1:138" ht="14.25">
      <c r="A40" s="19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</row>
    <row r="41" spans="1:138" ht="14.25">
      <c r="A41" s="30" t="s">
        <v>19</v>
      </c>
      <c r="B41" s="28">
        <v>242876.16041697498</v>
      </c>
      <c r="C41" s="28">
        <v>285464.160416975</v>
      </c>
      <c r="D41" s="28">
        <v>318008.16041697504</v>
      </c>
      <c r="E41" s="28">
        <v>204836.16041697498</v>
      </c>
      <c r="F41" s="28">
        <v>328803.763320016</v>
      </c>
      <c r="G41" s="28">
        <v>328235.763320016</v>
      </c>
      <c r="H41" s="28">
        <v>358861.763320016</v>
      </c>
      <c r="I41" s="28">
        <v>236464.323320016</v>
      </c>
      <c r="J41" s="28">
        <v>334175.061758928</v>
      </c>
      <c r="K41" s="28">
        <v>319761.501758928</v>
      </c>
      <c r="L41" s="28">
        <v>331510.501758928</v>
      </c>
      <c r="M41" s="28">
        <v>315508.501758928</v>
      </c>
      <c r="N41" s="28">
        <v>255796.761231071</v>
      </c>
      <c r="O41" s="28">
        <v>286732.571986484</v>
      </c>
      <c r="P41" s="28">
        <v>332833.761322825</v>
      </c>
      <c r="Q41" s="28">
        <v>299603.761530458</v>
      </c>
      <c r="R41" s="28">
        <v>337257.69350304204</v>
      </c>
      <c r="S41" s="28">
        <v>309130.692925836</v>
      </c>
      <c r="T41" s="28">
        <v>331807.692410408</v>
      </c>
      <c r="U41" s="28">
        <v>336874.693557692</v>
      </c>
      <c r="V41" s="28">
        <v>294380.883456135</v>
      </c>
      <c r="W41" s="28">
        <v>319785.88665325</v>
      </c>
      <c r="X41" s="28">
        <v>344444.885619104</v>
      </c>
      <c r="Y41" s="28">
        <v>302863.883824612</v>
      </c>
      <c r="Z41" s="28">
        <v>268468.854573133</v>
      </c>
      <c r="AA41" s="28">
        <v>283231.858144718</v>
      </c>
      <c r="AB41" s="28">
        <v>310017.858708601</v>
      </c>
      <c r="AC41" s="28">
        <v>270191.857648814</v>
      </c>
      <c r="AD41" s="28">
        <v>251307.034204872</v>
      </c>
      <c r="AE41" s="28">
        <v>287199.035195702</v>
      </c>
      <c r="AF41" s="28">
        <v>280140.035681336</v>
      </c>
      <c r="AG41" s="28">
        <v>277129.033538532</v>
      </c>
      <c r="AH41" s="28">
        <v>247755.227472426</v>
      </c>
      <c r="AI41" s="28">
        <v>250504.227561878</v>
      </c>
      <c r="AJ41" s="28">
        <v>276700.23330932</v>
      </c>
      <c r="AK41" s="28">
        <v>282013.242544475</v>
      </c>
      <c r="AL41" s="28">
        <v>245733.989531506</v>
      </c>
      <c r="AM41" s="28">
        <v>245821.98239731602</v>
      </c>
      <c r="AN41" s="28">
        <v>251316.975930039</v>
      </c>
      <c r="AO41" s="28">
        <v>257820.986018504</v>
      </c>
      <c r="AP41" s="28">
        <v>236958.601637679</v>
      </c>
      <c r="AQ41" s="28">
        <v>239369.230781182</v>
      </c>
      <c r="AR41" s="28">
        <v>179191.217473934</v>
      </c>
      <c r="AS41" s="28">
        <v>242226.476066984</v>
      </c>
      <c r="AT41" s="28">
        <v>224144.46231761598</v>
      </c>
      <c r="AU41" s="28">
        <v>238700.065028734</v>
      </c>
      <c r="AV41" s="28">
        <v>215056.795028734</v>
      </c>
      <c r="AW41" s="28">
        <v>228496.725028734</v>
      </c>
      <c r="AX41" s="28">
        <v>251567.469558668</v>
      </c>
      <c r="AY41" s="28">
        <v>245299.30855866798</v>
      </c>
      <c r="AZ41" s="28">
        <v>299134.94655866805</v>
      </c>
      <c r="BA41" s="28">
        <v>289901.946558668</v>
      </c>
      <c r="BB41" s="28">
        <v>248489.35</v>
      </c>
      <c r="BC41" s="28">
        <v>283112.17</v>
      </c>
      <c r="BD41" s="28">
        <v>293092.74000000005</v>
      </c>
      <c r="BE41" s="28">
        <v>323187.52999999997</v>
      </c>
      <c r="BF41" s="28">
        <v>378066.2</v>
      </c>
      <c r="BG41" s="28">
        <v>329942.99</v>
      </c>
      <c r="BH41" s="28">
        <v>346708.36</v>
      </c>
      <c r="BI41" s="28">
        <v>320776.18</v>
      </c>
      <c r="BJ41" s="28">
        <v>321891.270667079</v>
      </c>
      <c r="BK41" s="28">
        <v>255692.929881674</v>
      </c>
      <c r="BL41" s="28">
        <v>261844.85437137398</v>
      </c>
      <c r="BM41" s="28">
        <v>264036.88327562</v>
      </c>
      <c r="BN41" s="28">
        <v>277761.9</v>
      </c>
      <c r="BO41" s="28">
        <v>242544.46</v>
      </c>
      <c r="BP41" s="28">
        <v>259426.57</v>
      </c>
      <c r="BQ41" s="28">
        <v>279556.66</v>
      </c>
      <c r="BR41" s="28">
        <v>280566.979627745</v>
      </c>
      <c r="BS41" s="28">
        <v>235183.017561984</v>
      </c>
      <c r="BT41" s="28">
        <v>286143.840306058</v>
      </c>
      <c r="BU41" s="28">
        <v>325343.335265177</v>
      </c>
      <c r="BV41" s="28">
        <v>290750.34162509296</v>
      </c>
      <c r="BW41" s="28">
        <v>297613.472004039</v>
      </c>
      <c r="BX41" s="28">
        <v>301479.15823272703</v>
      </c>
      <c r="BY41" s="28">
        <v>324965.506751345</v>
      </c>
      <c r="BZ41" s="28">
        <v>275873.630475827</v>
      </c>
      <c r="CA41" s="28">
        <v>322172.175712071</v>
      </c>
      <c r="CB41" s="28">
        <v>313946.17818842</v>
      </c>
      <c r="CC41" s="28">
        <v>372397.782290753</v>
      </c>
      <c r="CD41" s="28">
        <v>217039.66999999998</v>
      </c>
      <c r="CE41" s="28">
        <v>280786.011</v>
      </c>
      <c r="CF41" s="28">
        <v>252185.61000000002</v>
      </c>
      <c r="CG41" s="28">
        <v>336019.68</v>
      </c>
      <c r="CH41" s="28">
        <v>298093.16</v>
      </c>
      <c r="CI41" s="28">
        <v>334340.95</v>
      </c>
      <c r="CJ41" s="28">
        <v>245481.15999999997</v>
      </c>
      <c r="CK41" s="28">
        <v>286452.49</v>
      </c>
      <c r="CL41" s="28">
        <v>319362.9</v>
      </c>
      <c r="CM41" s="28">
        <v>245449</v>
      </c>
      <c r="CN41" s="28">
        <v>228624</v>
      </c>
      <c r="CO41" s="28">
        <v>360236</v>
      </c>
      <c r="CP41" s="28">
        <v>307907.885</v>
      </c>
      <c r="CQ41" s="28">
        <v>261631.32</v>
      </c>
      <c r="CR41" s="28">
        <v>260692.14</v>
      </c>
      <c r="CS41" s="28">
        <v>384307.58</v>
      </c>
      <c r="CT41" s="28">
        <v>295355</v>
      </c>
      <c r="CU41" s="28">
        <v>290592.4</v>
      </c>
      <c r="CV41" s="28">
        <v>310408</v>
      </c>
      <c r="CW41" s="28">
        <v>368484.05</v>
      </c>
      <c r="CX41" s="28">
        <v>333162.35000000003</v>
      </c>
      <c r="CY41" s="28">
        <v>239548.996</v>
      </c>
      <c r="CZ41" s="28">
        <v>262372</v>
      </c>
      <c r="DA41" s="28">
        <v>431482</v>
      </c>
      <c r="DB41" s="28">
        <v>345786.12</v>
      </c>
      <c r="DC41" s="28">
        <v>266039.745</v>
      </c>
      <c r="DD41" s="28">
        <v>278903.071</v>
      </c>
      <c r="DE41" s="28">
        <v>375456.64</v>
      </c>
      <c r="DF41" s="28">
        <v>346130.585</v>
      </c>
      <c r="DG41" s="28">
        <v>207645</v>
      </c>
      <c r="DH41" s="28">
        <v>264552.93</v>
      </c>
      <c r="DI41" s="28">
        <v>328707</v>
      </c>
      <c r="DJ41" s="28">
        <v>330783.7</v>
      </c>
      <c r="DK41" s="28">
        <v>211527.362</v>
      </c>
      <c r="DL41" s="28">
        <v>269916.19999999995</v>
      </c>
      <c r="DM41" s="28">
        <v>349563.10000000003</v>
      </c>
      <c r="DN41" s="28">
        <v>282558.1</v>
      </c>
      <c r="DO41" s="28">
        <v>273073.82</v>
      </c>
      <c r="DP41" s="28">
        <v>295657.08499999996</v>
      </c>
      <c r="DQ41" s="28">
        <v>345707.57999999996</v>
      </c>
      <c r="DR41" s="28">
        <v>323945.14</v>
      </c>
      <c r="DS41" s="28">
        <v>211757.80000000002</v>
      </c>
      <c r="DT41" s="28">
        <v>259317.46</v>
      </c>
      <c r="DU41" s="28">
        <v>371546.8</v>
      </c>
      <c r="DV41" s="28">
        <v>285501</v>
      </c>
      <c r="DW41" s="28">
        <v>252802.6</v>
      </c>
      <c r="DX41" s="28">
        <v>200357.4</v>
      </c>
      <c r="DY41" s="28">
        <v>309249.636</v>
      </c>
      <c r="DZ41" s="28">
        <v>307667.18</v>
      </c>
      <c r="EA41" s="28">
        <v>203378.11</v>
      </c>
      <c r="EB41" s="28">
        <v>193895.9</v>
      </c>
      <c r="EC41" s="28">
        <v>328044.35</v>
      </c>
      <c r="ED41" s="28">
        <v>290740.50999999995</v>
      </c>
      <c r="EE41" s="28">
        <v>223957.9</v>
      </c>
      <c r="EF41" s="28">
        <v>192573.11000000002</v>
      </c>
      <c r="EG41" s="28">
        <v>284615.97000000003</v>
      </c>
      <c r="EH41" s="28">
        <v>244007.25875870403</v>
      </c>
    </row>
    <row r="42" spans="1:138" ht="14.25" outlineLevel="1">
      <c r="A42" s="62" t="s">
        <v>3</v>
      </c>
      <c r="B42" s="28">
        <v>1785</v>
      </c>
      <c r="C42" s="28">
        <v>2795</v>
      </c>
      <c r="D42" s="28">
        <v>2659</v>
      </c>
      <c r="E42" s="28">
        <v>3467</v>
      </c>
      <c r="F42" s="28">
        <v>1828</v>
      </c>
      <c r="G42" s="28">
        <v>2053</v>
      </c>
      <c r="H42" s="28">
        <v>8627</v>
      </c>
      <c r="I42" s="28">
        <v>1971</v>
      </c>
      <c r="J42" s="28">
        <v>2398</v>
      </c>
      <c r="K42" s="28">
        <v>2659</v>
      </c>
      <c r="L42" s="28">
        <v>4868</v>
      </c>
      <c r="M42" s="28">
        <v>5184</v>
      </c>
      <c r="N42" s="28">
        <v>3254</v>
      </c>
      <c r="O42" s="28">
        <v>3671</v>
      </c>
      <c r="P42" s="28">
        <v>4255</v>
      </c>
      <c r="Q42" s="28">
        <v>3589</v>
      </c>
      <c r="R42" s="28">
        <v>3578</v>
      </c>
      <c r="S42" s="28">
        <v>3446</v>
      </c>
      <c r="T42" s="28">
        <v>3412</v>
      </c>
      <c r="U42" s="28">
        <v>5041</v>
      </c>
      <c r="V42" s="28">
        <v>2823</v>
      </c>
      <c r="W42" s="28">
        <v>5723</v>
      </c>
      <c r="X42" s="28">
        <v>13368</v>
      </c>
      <c r="Y42" s="28">
        <v>8561</v>
      </c>
      <c r="Z42" s="28">
        <v>7291</v>
      </c>
      <c r="AA42" s="28">
        <v>7512</v>
      </c>
      <c r="AB42" s="28">
        <v>16300</v>
      </c>
      <c r="AC42" s="28">
        <v>10620</v>
      </c>
      <c r="AD42" s="28">
        <v>7698</v>
      </c>
      <c r="AE42" s="28">
        <v>8353</v>
      </c>
      <c r="AF42" s="28">
        <v>15317</v>
      </c>
      <c r="AG42" s="28">
        <v>11717</v>
      </c>
      <c r="AH42" s="28">
        <v>9344</v>
      </c>
      <c r="AI42" s="28">
        <v>7647</v>
      </c>
      <c r="AJ42" s="28">
        <v>14666</v>
      </c>
      <c r="AK42" s="28">
        <v>7335</v>
      </c>
      <c r="AL42" s="28">
        <v>6479</v>
      </c>
      <c r="AM42" s="28">
        <v>7364</v>
      </c>
      <c r="AN42" s="28">
        <v>11317</v>
      </c>
      <c r="AO42" s="28">
        <v>7509</v>
      </c>
      <c r="AP42" s="28">
        <v>5066</v>
      </c>
      <c r="AQ42" s="28">
        <v>5730</v>
      </c>
      <c r="AR42" s="28">
        <v>7045</v>
      </c>
      <c r="AS42" s="28">
        <v>2583</v>
      </c>
      <c r="AT42" s="28">
        <v>4090</v>
      </c>
      <c r="AU42" s="28">
        <v>4087</v>
      </c>
      <c r="AV42" s="28">
        <v>7047.02</v>
      </c>
      <c r="AW42" s="28">
        <v>9541</v>
      </c>
      <c r="AX42" s="28">
        <v>3598.32</v>
      </c>
      <c r="AY42" s="28">
        <v>8646</v>
      </c>
      <c r="AZ42" s="28">
        <v>7869</v>
      </c>
      <c r="BA42" s="28">
        <v>4154</v>
      </c>
      <c r="BB42" s="28">
        <v>4046.66</v>
      </c>
      <c r="BC42" s="28">
        <v>9256.72</v>
      </c>
      <c r="BD42" s="28">
        <v>7425.95</v>
      </c>
      <c r="BE42" s="28">
        <v>5003.72</v>
      </c>
      <c r="BF42" s="28">
        <v>4582.96</v>
      </c>
      <c r="BG42" s="28">
        <v>8700.54</v>
      </c>
      <c r="BH42" s="28">
        <v>5258.56</v>
      </c>
      <c r="BI42" s="28">
        <v>4917.45</v>
      </c>
      <c r="BJ42" s="28">
        <v>4379.94</v>
      </c>
      <c r="BK42" s="28">
        <v>7149.26</v>
      </c>
      <c r="BL42" s="28">
        <v>5462.29</v>
      </c>
      <c r="BM42" s="28">
        <v>5959.44</v>
      </c>
      <c r="BN42" s="28">
        <v>4354.27</v>
      </c>
      <c r="BO42" s="28">
        <v>4993.69</v>
      </c>
      <c r="BP42" s="28">
        <v>18524.25</v>
      </c>
      <c r="BQ42" s="28">
        <v>26440.84</v>
      </c>
      <c r="BR42" s="28">
        <v>5299.69</v>
      </c>
      <c r="BS42" s="28">
        <v>19787.05</v>
      </c>
      <c r="BT42" s="28">
        <v>30494</v>
      </c>
      <c r="BU42" s="28">
        <v>28963</v>
      </c>
      <c r="BV42" s="28">
        <v>22622.34</v>
      </c>
      <c r="BW42" s="28">
        <v>6315.54</v>
      </c>
      <c r="BX42" s="28">
        <v>22990.71</v>
      </c>
      <c r="BY42" s="28">
        <v>13540.81</v>
      </c>
      <c r="BZ42" s="28">
        <v>13903.8</v>
      </c>
      <c r="CA42" s="28">
        <v>15218</v>
      </c>
      <c r="CB42" s="28">
        <v>26509</v>
      </c>
      <c r="CC42" s="28">
        <v>22953.82</v>
      </c>
      <c r="CD42" s="28">
        <v>809.58</v>
      </c>
      <c r="CE42" s="28">
        <v>1325.34</v>
      </c>
      <c r="CF42" s="28">
        <v>18595.92</v>
      </c>
      <c r="CG42" s="28">
        <v>17795.5</v>
      </c>
      <c r="CH42" s="28">
        <v>27825.53</v>
      </c>
      <c r="CI42" s="28">
        <v>35798.44</v>
      </c>
      <c r="CJ42" s="28">
        <v>26019.72</v>
      </c>
      <c r="CK42" s="28">
        <v>1810.4</v>
      </c>
      <c r="CL42" s="28">
        <v>18816.46</v>
      </c>
      <c r="CM42" s="28">
        <v>34785</v>
      </c>
      <c r="CN42" s="28">
        <v>23061</v>
      </c>
      <c r="CO42" s="28">
        <v>26827.15</v>
      </c>
      <c r="CP42" s="28">
        <v>29339.94</v>
      </c>
      <c r="CQ42" s="28">
        <v>30936.4</v>
      </c>
      <c r="CR42" s="28">
        <v>45101</v>
      </c>
      <c r="CS42" s="28">
        <v>60291</v>
      </c>
      <c r="CT42" s="28">
        <v>30592</v>
      </c>
      <c r="CU42" s="28">
        <v>7699.68</v>
      </c>
      <c r="CV42" s="28">
        <v>58169.19</v>
      </c>
      <c r="CW42" s="28">
        <v>52294.73</v>
      </c>
      <c r="CX42" s="28">
        <v>52815.93</v>
      </c>
      <c r="CY42" s="28">
        <v>8955.91</v>
      </c>
      <c r="CZ42" s="28">
        <v>18310.01</v>
      </c>
      <c r="DA42" s="28">
        <v>1495.12</v>
      </c>
      <c r="DB42" s="28">
        <v>1552</v>
      </c>
      <c r="DC42" s="28">
        <v>47565</v>
      </c>
      <c r="DD42" s="28">
        <v>29618.28</v>
      </c>
      <c r="DE42" s="28">
        <v>18670.24</v>
      </c>
      <c r="DF42" s="28">
        <v>1978.02</v>
      </c>
      <c r="DG42" s="28">
        <v>23904.06</v>
      </c>
      <c r="DH42" s="28">
        <v>14023.14</v>
      </c>
      <c r="DI42" s="28">
        <v>14934.29</v>
      </c>
      <c r="DJ42" s="28">
        <v>13490.92</v>
      </c>
      <c r="DK42" s="28">
        <v>27340.97</v>
      </c>
      <c r="DL42" s="28">
        <v>61887.43</v>
      </c>
      <c r="DM42" s="28">
        <v>25024.86</v>
      </c>
      <c r="DN42" s="28">
        <v>21099</v>
      </c>
      <c r="DO42" s="28">
        <v>21472.78</v>
      </c>
      <c r="DP42" s="28">
        <v>36799.63</v>
      </c>
      <c r="DQ42" s="28">
        <v>13814.35</v>
      </c>
      <c r="DR42" s="28">
        <v>16632</v>
      </c>
      <c r="DS42" s="28">
        <v>28043.13</v>
      </c>
      <c r="DT42" s="28">
        <v>28106</v>
      </c>
      <c r="DU42" s="28">
        <v>17126</v>
      </c>
      <c r="DV42" s="28">
        <v>20377.66</v>
      </c>
      <c r="DW42" s="28">
        <v>21639.35</v>
      </c>
      <c r="DX42" s="28">
        <v>18004.66</v>
      </c>
      <c r="DY42" s="28">
        <v>16516.83</v>
      </c>
      <c r="DZ42" s="28">
        <v>15062.03</v>
      </c>
      <c r="EA42" s="28">
        <v>25361.78</v>
      </c>
      <c r="EB42" s="28">
        <v>19756.02</v>
      </c>
      <c r="EC42" s="28">
        <v>12098.84</v>
      </c>
      <c r="ED42" s="28">
        <v>15031.22</v>
      </c>
      <c r="EE42" s="28">
        <v>17466.96</v>
      </c>
      <c r="EF42" s="28">
        <v>21654.04</v>
      </c>
      <c r="EG42" s="28">
        <v>17134</v>
      </c>
      <c r="EH42" s="28">
        <v>19036.57</v>
      </c>
    </row>
    <row r="43" spans="1:138" ht="15" customHeight="1" outlineLevel="1">
      <c r="A43" s="62" t="s">
        <v>8</v>
      </c>
      <c r="B43" s="28">
        <v>216461.420416975</v>
      </c>
      <c r="C43" s="28">
        <v>213300.868416975</v>
      </c>
      <c r="D43" s="28">
        <v>279287.688416975</v>
      </c>
      <c r="E43" s="28">
        <v>180544.868416975</v>
      </c>
      <c r="F43" s="28">
        <v>297738.995320016</v>
      </c>
      <c r="G43" s="28">
        <v>245125.233320016</v>
      </c>
      <c r="H43" s="28">
        <v>266389.663320016</v>
      </c>
      <c r="I43" s="28">
        <v>210244.795320016</v>
      </c>
      <c r="J43" s="28">
        <v>261205.671758928</v>
      </c>
      <c r="K43" s="28">
        <v>262615.041758928</v>
      </c>
      <c r="L43" s="28">
        <v>286739.593758928</v>
      </c>
      <c r="M43" s="28">
        <v>263775.051758928</v>
      </c>
      <c r="N43" s="28">
        <v>222480.835231071</v>
      </c>
      <c r="O43" s="28">
        <v>234817.369986484</v>
      </c>
      <c r="P43" s="28">
        <v>280658.253322825</v>
      </c>
      <c r="Q43" s="28">
        <v>263026.291530458</v>
      </c>
      <c r="R43" s="28">
        <v>299673.565503042</v>
      </c>
      <c r="S43" s="28">
        <v>261367.554925836</v>
      </c>
      <c r="T43" s="28">
        <v>284399.256410408</v>
      </c>
      <c r="U43" s="28">
        <v>296050.299557692</v>
      </c>
      <c r="V43" s="28">
        <v>258110.445456135</v>
      </c>
      <c r="W43" s="28">
        <v>267600.29665325</v>
      </c>
      <c r="X43" s="28">
        <v>284780.559619104</v>
      </c>
      <c r="Y43" s="28">
        <v>262290.345824612</v>
      </c>
      <c r="Z43" s="28">
        <v>232456.818573133</v>
      </c>
      <c r="AA43" s="28">
        <v>235824.840144718</v>
      </c>
      <c r="AB43" s="28">
        <v>244240.572708601</v>
      </c>
      <c r="AC43" s="28">
        <v>230087.871648814</v>
      </c>
      <c r="AD43" s="28">
        <v>215446.652204872</v>
      </c>
      <c r="AE43" s="28">
        <v>235536.327195702</v>
      </c>
      <c r="AF43" s="28">
        <v>225322.721681336</v>
      </c>
      <c r="AG43" s="28">
        <v>233644.311538532</v>
      </c>
      <c r="AH43" s="28">
        <v>208278.759472426</v>
      </c>
      <c r="AI43" s="28">
        <v>202941.323561878</v>
      </c>
      <c r="AJ43" s="28">
        <v>219403.18330932</v>
      </c>
      <c r="AK43" s="28">
        <v>241477.484544475</v>
      </c>
      <c r="AL43" s="28">
        <v>209348.641531506</v>
      </c>
      <c r="AM43" s="28">
        <v>195351.752397316</v>
      </c>
      <c r="AN43" s="28">
        <v>198256.187930039</v>
      </c>
      <c r="AO43" s="28">
        <v>219236.980018504</v>
      </c>
      <c r="AP43" s="28">
        <v>203522.289637679</v>
      </c>
      <c r="AQ43" s="28">
        <v>193356.338781182</v>
      </c>
      <c r="AR43" s="28">
        <v>138890.103473934</v>
      </c>
      <c r="AS43" s="28">
        <v>210741.952066984</v>
      </c>
      <c r="AT43" s="28">
        <v>192239.654317616</v>
      </c>
      <c r="AU43" s="28">
        <v>196207.950668734</v>
      </c>
      <c r="AV43" s="28">
        <v>174403.956088734</v>
      </c>
      <c r="AW43" s="28">
        <v>192523.479268734</v>
      </c>
      <c r="AX43" s="28">
        <v>224175.415118668</v>
      </c>
      <c r="AY43" s="28">
        <v>206029.185914668</v>
      </c>
      <c r="AZ43" s="28">
        <v>256264.208558668</v>
      </c>
      <c r="BA43" s="28">
        <v>262013.202558668</v>
      </c>
      <c r="BB43" s="28">
        <v>223088.5474</v>
      </c>
      <c r="BC43" s="28">
        <v>239175.68224</v>
      </c>
      <c r="BD43" s="28">
        <v>259842.48328</v>
      </c>
      <c r="BE43" s="28">
        <v>292672.5221</v>
      </c>
      <c r="BF43" s="28">
        <v>342879.0575</v>
      </c>
      <c r="BG43" s="28">
        <v>280753.13496</v>
      </c>
      <c r="BH43" s="28">
        <v>307351.14924</v>
      </c>
      <c r="BI43" s="28">
        <v>289113.5363</v>
      </c>
      <c r="BJ43" s="28">
        <v>292387.506027079</v>
      </c>
      <c r="BK43" s="28">
        <v>214581.248961674</v>
      </c>
      <c r="BL43" s="28">
        <v>225257.465391374</v>
      </c>
      <c r="BM43" s="28">
        <v>231304.61033562</v>
      </c>
      <c r="BN43" s="28">
        <v>250249.82388</v>
      </c>
      <c r="BO43" s="28">
        <v>196877.49864</v>
      </c>
      <c r="BP43" s="28">
        <v>213482.57808</v>
      </c>
      <c r="BQ43" s="28">
        <v>230544.64948</v>
      </c>
      <c r="BR43" s="28">
        <v>253028.955707745</v>
      </c>
      <c r="BS43" s="28">
        <v>184033.671501984</v>
      </c>
      <c r="BT43" s="28">
        <v>225748.586306058</v>
      </c>
      <c r="BU43" s="28">
        <v>271253.915265177</v>
      </c>
      <c r="BV43" s="28">
        <v>247348.668757093</v>
      </c>
      <c r="BW43" s="28">
        <v>254068.830944039</v>
      </c>
      <c r="BX43" s="28">
        <v>255312.978572727</v>
      </c>
      <c r="BY43" s="28">
        <v>288195.582371345</v>
      </c>
      <c r="BZ43" s="28">
        <v>236912.729715827</v>
      </c>
      <c r="CA43" s="28">
        <v>278506.671712071</v>
      </c>
      <c r="CB43" s="28">
        <v>263161.61772842</v>
      </c>
      <c r="CC43" s="28">
        <v>324173.095550753</v>
      </c>
      <c r="CD43" s="28">
        <v>192252.56</v>
      </c>
      <c r="CE43" s="28">
        <v>241224.271</v>
      </c>
      <c r="CF43" s="28">
        <v>205247.09</v>
      </c>
      <c r="CG43" s="28">
        <v>299202.43</v>
      </c>
      <c r="CH43" s="28">
        <v>254399.52</v>
      </c>
      <c r="CI43" s="28">
        <v>265697.51</v>
      </c>
      <c r="CJ43" s="28">
        <v>186008.8</v>
      </c>
      <c r="CK43" s="28">
        <v>261887.09</v>
      </c>
      <c r="CL43" s="28">
        <v>271818.15</v>
      </c>
      <c r="CM43" s="28">
        <v>179764</v>
      </c>
      <c r="CN43" s="28">
        <v>170458</v>
      </c>
      <c r="CO43" s="28">
        <v>311978.85</v>
      </c>
      <c r="CP43" s="28">
        <v>258610.945</v>
      </c>
      <c r="CQ43" s="28">
        <v>201120.92</v>
      </c>
      <c r="CR43" s="28">
        <v>184831.14</v>
      </c>
      <c r="CS43" s="28">
        <v>302035.58</v>
      </c>
      <c r="CT43" s="28">
        <v>249100</v>
      </c>
      <c r="CU43" s="28">
        <v>251502.72</v>
      </c>
      <c r="CV43" s="28">
        <v>223368.81</v>
      </c>
      <c r="CW43" s="28">
        <v>299875.32</v>
      </c>
      <c r="CX43" s="28">
        <v>266814.57</v>
      </c>
      <c r="CY43" s="28">
        <v>207438.086</v>
      </c>
      <c r="CZ43" s="28">
        <v>220982.99</v>
      </c>
      <c r="DA43" s="28">
        <v>416041.88</v>
      </c>
      <c r="DB43" s="28">
        <v>333363.12</v>
      </c>
      <c r="DC43" s="28">
        <v>195410.745</v>
      </c>
      <c r="DD43" s="28">
        <v>221990.791</v>
      </c>
      <c r="DE43" s="28">
        <v>342601.4</v>
      </c>
      <c r="DF43" s="28">
        <v>330691.565</v>
      </c>
      <c r="DG43" s="28">
        <v>159287.94</v>
      </c>
      <c r="DH43" s="28">
        <v>224184.79</v>
      </c>
      <c r="DI43" s="28">
        <v>298580.71</v>
      </c>
      <c r="DJ43" s="28">
        <v>303450.78</v>
      </c>
      <c r="DK43" s="28">
        <v>162071.392</v>
      </c>
      <c r="DL43" s="28">
        <v>185839.77</v>
      </c>
      <c r="DM43" s="28">
        <v>313590.34</v>
      </c>
      <c r="DN43" s="28">
        <v>249496</v>
      </c>
      <c r="DO43" s="28">
        <v>230134.04</v>
      </c>
      <c r="DP43" s="28">
        <v>247798.455</v>
      </c>
      <c r="DQ43" s="28">
        <v>325778.23</v>
      </c>
      <c r="DR43" s="28">
        <v>297933.14</v>
      </c>
      <c r="DS43" s="28">
        <v>171808.67</v>
      </c>
      <c r="DT43" s="28">
        <v>213888.46</v>
      </c>
      <c r="DU43" s="28">
        <v>343326.8</v>
      </c>
      <c r="DV43" s="28">
        <v>256021.34</v>
      </c>
      <c r="DW43" s="28">
        <v>220549.25</v>
      </c>
      <c r="DX43" s="28">
        <v>169356.74</v>
      </c>
      <c r="DY43" s="28">
        <v>285797.806</v>
      </c>
      <c r="DZ43" s="28">
        <v>287686.11</v>
      </c>
      <c r="EA43" s="28">
        <v>166520.44</v>
      </c>
      <c r="EB43" s="28">
        <v>162266.78</v>
      </c>
      <c r="EC43" s="28">
        <v>309787.47</v>
      </c>
      <c r="ED43" s="28">
        <v>271195.74</v>
      </c>
      <c r="EE43" s="28">
        <v>196709.85</v>
      </c>
      <c r="EF43" s="28">
        <v>160032.01</v>
      </c>
      <c r="EG43" s="28">
        <v>261716.51</v>
      </c>
      <c r="EH43" s="28">
        <v>220693.598758704</v>
      </c>
    </row>
    <row r="44" spans="1:138" ht="15" customHeight="1" outlineLevel="1">
      <c r="A44" s="62" t="s">
        <v>2</v>
      </c>
      <c r="B44" s="28">
        <v>15612.74</v>
      </c>
      <c r="C44" s="28">
        <v>16242.292</v>
      </c>
      <c r="D44" s="28">
        <v>18426.472</v>
      </c>
      <c r="E44" s="28">
        <v>13047.292</v>
      </c>
      <c r="F44" s="28">
        <v>20597.768</v>
      </c>
      <c r="G44" s="28">
        <v>17552.53</v>
      </c>
      <c r="H44" s="28">
        <v>18039.1</v>
      </c>
      <c r="I44" s="28">
        <v>15150.528</v>
      </c>
      <c r="J44" s="28">
        <v>18047.39</v>
      </c>
      <c r="K44" s="28">
        <v>18874.46</v>
      </c>
      <c r="L44" s="28">
        <v>19184.908</v>
      </c>
      <c r="M44" s="28">
        <v>17589.45</v>
      </c>
      <c r="N44" s="28">
        <v>16166.926</v>
      </c>
      <c r="O44" s="28">
        <v>16969.202</v>
      </c>
      <c r="P44" s="28">
        <v>18389.508</v>
      </c>
      <c r="Q44" s="28">
        <v>17323.47</v>
      </c>
      <c r="R44" s="28">
        <v>20548.128</v>
      </c>
      <c r="S44" s="28">
        <v>18199.138</v>
      </c>
      <c r="T44" s="28">
        <v>18801.436</v>
      </c>
      <c r="U44" s="28">
        <v>20112.394</v>
      </c>
      <c r="V44" s="28">
        <v>18567.438</v>
      </c>
      <c r="W44" s="28">
        <v>19228.59</v>
      </c>
      <c r="X44" s="28">
        <v>19466.326</v>
      </c>
      <c r="Y44" s="28">
        <v>18236.538</v>
      </c>
      <c r="Z44" s="28">
        <v>17755.036</v>
      </c>
      <c r="AA44" s="28">
        <v>17300.018</v>
      </c>
      <c r="AB44" s="28">
        <v>17171.286</v>
      </c>
      <c r="AC44" s="28">
        <v>16518.986</v>
      </c>
      <c r="AD44" s="28">
        <v>16615.382</v>
      </c>
      <c r="AE44" s="28">
        <v>17645.708</v>
      </c>
      <c r="AF44" s="28">
        <v>16093.314</v>
      </c>
      <c r="AG44" s="28">
        <v>17204.722</v>
      </c>
      <c r="AH44" s="28">
        <v>16613.468</v>
      </c>
      <c r="AI44" s="28">
        <v>16501.904</v>
      </c>
      <c r="AJ44" s="28">
        <v>16110.05</v>
      </c>
      <c r="AK44" s="28">
        <v>18097.758</v>
      </c>
      <c r="AL44" s="28">
        <v>17202.348</v>
      </c>
      <c r="AM44" s="28">
        <v>15784.23</v>
      </c>
      <c r="AN44" s="28">
        <v>15003.788</v>
      </c>
      <c r="AO44" s="28">
        <v>16830.006</v>
      </c>
      <c r="AP44" s="28">
        <v>16439.312</v>
      </c>
      <c r="AQ44" s="28">
        <v>15594.892</v>
      </c>
      <c r="AR44" s="28">
        <v>10844.114</v>
      </c>
      <c r="AS44" s="28">
        <v>15889.524</v>
      </c>
      <c r="AT44" s="28">
        <v>15923.808</v>
      </c>
      <c r="AU44" s="28">
        <v>15794.11436</v>
      </c>
      <c r="AV44" s="28">
        <v>12405.25894</v>
      </c>
      <c r="AW44" s="28">
        <v>14214.51576</v>
      </c>
      <c r="AX44" s="28">
        <v>18120.97444</v>
      </c>
      <c r="AY44" s="28">
        <v>16585.002644</v>
      </c>
      <c r="AZ44" s="28">
        <v>17960.738</v>
      </c>
      <c r="BA44" s="28">
        <v>17999.744</v>
      </c>
      <c r="BB44" s="28">
        <v>15958.8626</v>
      </c>
      <c r="BC44" s="28">
        <v>17796.72776</v>
      </c>
      <c r="BD44" s="28">
        <v>16401.34672</v>
      </c>
      <c r="BE44" s="28">
        <v>19947.5579</v>
      </c>
      <c r="BF44" s="28">
        <v>23323.0025</v>
      </c>
      <c r="BG44" s="28">
        <v>18850.48504</v>
      </c>
      <c r="BH44" s="28">
        <v>21011.96076</v>
      </c>
      <c r="BI44" s="28">
        <v>20169.3637</v>
      </c>
      <c r="BJ44" s="28">
        <v>19240.15464</v>
      </c>
      <c r="BK44" s="28">
        <v>16322.82092</v>
      </c>
      <c r="BL44" s="28">
        <v>14386.26898</v>
      </c>
      <c r="BM44" s="28">
        <v>18480.90294</v>
      </c>
      <c r="BN44" s="28">
        <v>17660.40612</v>
      </c>
      <c r="BO44" s="28">
        <v>15562.81136</v>
      </c>
      <c r="BP44" s="28">
        <v>12838.38192</v>
      </c>
      <c r="BQ44" s="28">
        <v>18253.76052</v>
      </c>
      <c r="BR44" s="28">
        <v>17909.08392</v>
      </c>
      <c r="BS44" s="28">
        <v>14482.32606</v>
      </c>
      <c r="BT44" s="28">
        <v>14399.254</v>
      </c>
      <c r="BU44" s="28">
        <v>20527.42</v>
      </c>
      <c r="BV44" s="28">
        <v>17226.162868</v>
      </c>
      <c r="BW44" s="28">
        <v>17352.75106</v>
      </c>
      <c r="BX44" s="28">
        <v>16389.30966</v>
      </c>
      <c r="BY44" s="28">
        <v>20277.11438</v>
      </c>
      <c r="BZ44" s="28">
        <v>19757.32076</v>
      </c>
      <c r="CA44" s="28">
        <v>19496.504</v>
      </c>
      <c r="CB44" s="28">
        <v>16869.17046</v>
      </c>
      <c r="CC44" s="28">
        <v>22857.76674</v>
      </c>
      <c r="CD44" s="28">
        <v>14561.5</v>
      </c>
      <c r="CE44" s="28">
        <v>18512.4</v>
      </c>
      <c r="CF44" s="28">
        <v>17028.6</v>
      </c>
      <c r="CG44" s="28">
        <v>13360.75</v>
      </c>
      <c r="CH44" s="28">
        <v>10878.05</v>
      </c>
      <c r="CI44" s="28">
        <v>21241</v>
      </c>
      <c r="CJ44" s="28">
        <v>23028</v>
      </c>
      <c r="CK44" s="28">
        <v>17245</v>
      </c>
      <c r="CL44" s="28">
        <v>12559.86</v>
      </c>
      <c r="CM44" s="28">
        <v>21470</v>
      </c>
      <c r="CN44" s="28">
        <v>24185</v>
      </c>
      <c r="CO44" s="28">
        <v>15717</v>
      </c>
      <c r="CP44" s="28">
        <v>13641</v>
      </c>
      <c r="CQ44" s="28">
        <v>20234</v>
      </c>
      <c r="CR44" s="28">
        <v>24016</v>
      </c>
      <c r="CS44" s="28">
        <v>18604</v>
      </c>
      <c r="CT44" s="28">
        <v>14268</v>
      </c>
      <c r="CU44" s="28">
        <v>24660</v>
      </c>
      <c r="CV44" s="28">
        <v>21892</v>
      </c>
      <c r="CW44" s="28">
        <v>13203</v>
      </c>
      <c r="CX44" s="28">
        <v>10600.65</v>
      </c>
      <c r="CY44" s="28">
        <v>15852</v>
      </c>
      <c r="CZ44" s="28">
        <v>16010</v>
      </c>
      <c r="DA44" s="28">
        <v>10778</v>
      </c>
      <c r="DB44" s="28">
        <v>7904</v>
      </c>
      <c r="DC44" s="28">
        <v>14697</v>
      </c>
      <c r="DD44" s="28">
        <v>19700</v>
      </c>
      <c r="DE44" s="28">
        <v>10706</v>
      </c>
      <c r="DF44" s="28">
        <v>10946</v>
      </c>
      <c r="DG44" s="28">
        <v>17694</v>
      </c>
      <c r="DH44" s="28">
        <v>19834</v>
      </c>
      <c r="DI44" s="28">
        <v>11917</v>
      </c>
      <c r="DJ44" s="28">
        <v>10691</v>
      </c>
      <c r="DK44" s="28">
        <v>17555</v>
      </c>
      <c r="DL44" s="28">
        <v>16382</v>
      </c>
      <c r="DM44" s="28">
        <v>9377.9</v>
      </c>
      <c r="DN44" s="28">
        <v>8603.1</v>
      </c>
      <c r="DO44" s="28">
        <v>16809</v>
      </c>
      <c r="DP44" s="28">
        <v>6477</v>
      </c>
      <c r="DQ44" s="28">
        <v>4856</v>
      </c>
      <c r="DR44" s="28">
        <v>8695</v>
      </c>
      <c r="DS44" s="28">
        <v>7784</v>
      </c>
      <c r="DT44" s="28">
        <v>12908</v>
      </c>
      <c r="DU44" s="28">
        <v>8955</v>
      </c>
      <c r="DV44" s="28">
        <v>7331</v>
      </c>
      <c r="DW44" s="28">
        <v>6460</v>
      </c>
      <c r="DX44" s="28">
        <v>8040</v>
      </c>
      <c r="DY44" s="28">
        <v>4659</v>
      </c>
      <c r="DZ44" s="28">
        <v>4073.04</v>
      </c>
      <c r="EA44" s="28">
        <v>7050.96</v>
      </c>
      <c r="EB44" s="28">
        <v>7086.85</v>
      </c>
      <c r="EC44" s="28">
        <v>4752.56</v>
      </c>
      <c r="ED44" s="28">
        <v>3712.55</v>
      </c>
      <c r="EE44" s="28">
        <v>7251.09</v>
      </c>
      <c r="EF44" s="28">
        <v>8104.06</v>
      </c>
      <c r="EG44" s="28">
        <v>4689.46</v>
      </c>
      <c r="EH44" s="28">
        <v>3730.92</v>
      </c>
    </row>
    <row r="45" spans="1:138" ht="14.25" outlineLevel="1">
      <c r="A45" s="62" t="s">
        <v>1</v>
      </c>
      <c r="B45" s="28">
        <v>8248</v>
      </c>
      <c r="C45" s="28">
        <v>52357</v>
      </c>
      <c r="D45" s="28">
        <v>16866</v>
      </c>
      <c r="E45" s="28">
        <v>7008</v>
      </c>
      <c r="F45" s="28">
        <v>7870</v>
      </c>
      <c r="G45" s="28">
        <v>62736</v>
      </c>
      <c r="H45" s="28">
        <v>65037</v>
      </c>
      <c r="I45" s="28">
        <v>8329</v>
      </c>
      <c r="J45" s="28">
        <v>51755</v>
      </c>
      <c r="K45" s="28">
        <v>34844</v>
      </c>
      <c r="L45" s="28">
        <v>19949</v>
      </c>
      <c r="M45" s="28">
        <v>28191</v>
      </c>
      <c r="N45" s="28">
        <v>13126</v>
      </c>
      <c r="O45" s="28">
        <v>30506</v>
      </c>
      <c r="P45" s="28">
        <v>28762</v>
      </c>
      <c r="Q45" s="28">
        <v>14896</v>
      </c>
      <c r="R45" s="28">
        <v>12689</v>
      </c>
      <c r="S45" s="28">
        <v>25349</v>
      </c>
      <c r="T45" s="28">
        <v>24426</v>
      </c>
      <c r="U45" s="28">
        <v>14902</v>
      </c>
      <c r="V45" s="28">
        <v>14111</v>
      </c>
      <c r="W45" s="28">
        <v>26465</v>
      </c>
      <c r="X45" s="28">
        <v>26061</v>
      </c>
      <c r="Y45" s="28">
        <v>13007</v>
      </c>
      <c r="Z45" s="28">
        <v>10197</v>
      </c>
      <c r="AA45" s="28">
        <v>21826</v>
      </c>
      <c r="AB45" s="28">
        <v>31537</v>
      </c>
      <c r="AC45" s="28">
        <v>12196</v>
      </c>
      <c r="AD45" s="28">
        <v>10778</v>
      </c>
      <c r="AE45" s="28">
        <v>24895</v>
      </c>
      <c r="AF45" s="28">
        <v>22638</v>
      </c>
      <c r="AG45" s="28">
        <v>13794</v>
      </c>
      <c r="AH45" s="28">
        <v>12750</v>
      </c>
      <c r="AI45" s="28">
        <v>22645</v>
      </c>
      <c r="AJ45" s="28">
        <v>25752</v>
      </c>
      <c r="AK45" s="28">
        <v>14334</v>
      </c>
      <c r="AL45" s="28">
        <v>11935</v>
      </c>
      <c r="AM45" s="28">
        <v>26553</v>
      </c>
      <c r="AN45" s="28">
        <v>25971</v>
      </c>
      <c r="AO45" s="28">
        <v>13476</v>
      </c>
      <c r="AP45" s="28">
        <v>11162</v>
      </c>
      <c r="AQ45" s="28">
        <v>23919</v>
      </c>
      <c r="AR45" s="28">
        <v>21643</v>
      </c>
      <c r="AS45" s="28">
        <v>12243</v>
      </c>
      <c r="AT45" s="28">
        <v>11122</v>
      </c>
      <c r="AU45" s="28">
        <v>21842</v>
      </c>
      <c r="AV45" s="28">
        <v>20431.56</v>
      </c>
      <c r="AW45" s="28">
        <v>11448.73</v>
      </c>
      <c r="AX45" s="28">
        <v>4903.76</v>
      </c>
      <c r="AY45" s="28">
        <v>13270.12</v>
      </c>
      <c r="AZ45" s="28">
        <v>16272</v>
      </c>
      <c r="BA45" s="28">
        <v>4966</v>
      </c>
      <c r="BB45" s="28">
        <v>4626.28</v>
      </c>
      <c r="BC45" s="28">
        <v>16114.04</v>
      </c>
      <c r="BD45" s="28">
        <v>8653.96</v>
      </c>
      <c r="BE45" s="28">
        <v>4794.73</v>
      </c>
      <c r="BF45" s="28">
        <v>6512.18</v>
      </c>
      <c r="BG45" s="28">
        <v>20869.83</v>
      </c>
      <c r="BH45" s="28">
        <v>12317.69</v>
      </c>
      <c r="BI45" s="28">
        <v>5806.83</v>
      </c>
      <c r="BJ45" s="28">
        <v>5114.67</v>
      </c>
      <c r="BK45" s="28">
        <v>16870.6</v>
      </c>
      <c r="BL45" s="28">
        <v>15969.83</v>
      </c>
      <c r="BM45" s="28">
        <v>7522.93</v>
      </c>
      <c r="BN45" s="28">
        <v>4728.4</v>
      </c>
      <c r="BO45" s="28">
        <v>24341.46</v>
      </c>
      <c r="BP45" s="28">
        <v>13812.36</v>
      </c>
      <c r="BQ45" s="28">
        <v>3548.41</v>
      </c>
      <c r="BR45" s="28">
        <v>3560.25</v>
      </c>
      <c r="BS45" s="28">
        <v>16110.97</v>
      </c>
      <c r="BT45" s="28">
        <v>14733</v>
      </c>
      <c r="BU45" s="28">
        <v>3830</v>
      </c>
      <c r="BV45" s="28">
        <v>2784.17</v>
      </c>
      <c r="BW45" s="28">
        <v>19107.35</v>
      </c>
      <c r="BX45" s="28">
        <v>6017.16</v>
      </c>
      <c r="BY45" s="28">
        <v>2183</v>
      </c>
      <c r="BZ45" s="28">
        <v>4530.78</v>
      </c>
      <c r="CA45" s="28">
        <v>8182</v>
      </c>
      <c r="CB45" s="28">
        <v>6637.39</v>
      </c>
      <c r="CC45" s="28">
        <v>1644.1</v>
      </c>
      <c r="CD45" s="28">
        <v>9416.03</v>
      </c>
      <c r="CE45" s="28">
        <v>19724</v>
      </c>
      <c r="CF45" s="28">
        <v>11161</v>
      </c>
      <c r="CG45" s="28">
        <v>4970</v>
      </c>
      <c r="CH45" s="28">
        <v>4300.3</v>
      </c>
      <c r="CI45" s="28">
        <v>11278</v>
      </c>
      <c r="CJ45" s="28">
        <v>9854.64</v>
      </c>
      <c r="CK45" s="28">
        <v>4974</v>
      </c>
      <c r="CL45" s="28">
        <v>15542.43</v>
      </c>
      <c r="CM45" s="28">
        <v>9155</v>
      </c>
      <c r="CN45" s="28">
        <v>10568</v>
      </c>
      <c r="CO45" s="28">
        <v>5123</v>
      </c>
      <c r="CP45" s="28">
        <v>6186</v>
      </c>
      <c r="CQ45" s="28">
        <v>9009</v>
      </c>
      <c r="CR45" s="28">
        <v>6744</v>
      </c>
      <c r="CS45" s="28">
        <v>3059</v>
      </c>
      <c r="CT45" s="28">
        <v>1190</v>
      </c>
      <c r="CU45" s="28">
        <v>6526</v>
      </c>
      <c r="CV45" s="28">
        <v>6978</v>
      </c>
      <c r="CW45" s="28">
        <v>3111</v>
      </c>
      <c r="CX45" s="28">
        <v>2893.2</v>
      </c>
      <c r="CY45" s="28">
        <v>7188</v>
      </c>
      <c r="CZ45" s="28">
        <v>6741</v>
      </c>
      <c r="DA45" s="28">
        <v>3044</v>
      </c>
      <c r="DB45" s="28">
        <v>2841</v>
      </c>
      <c r="DC45" s="28">
        <v>8200</v>
      </c>
      <c r="DD45" s="28">
        <v>7478</v>
      </c>
      <c r="DE45" s="28">
        <v>3438</v>
      </c>
      <c r="DF45" s="28">
        <v>2439</v>
      </c>
      <c r="DG45" s="28">
        <v>6759</v>
      </c>
      <c r="DH45" s="28">
        <v>6511</v>
      </c>
      <c r="DI45" s="28">
        <v>3275</v>
      </c>
      <c r="DJ45" s="28">
        <v>3151</v>
      </c>
      <c r="DK45" s="28">
        <v>4560</v>
      </c>
      <c r="DL45" s="28">
        <v>5807</v>
      </c>
      <c r="DM45" s="28">
        <v>1570</v>
      </c>
      <c r="DN45" s="28">
        <v>3360</v>
      </c>
      <c r="DO45" s="28">
        <v>4658</v>
      </c>
      <c r="DP45" s="28">
        <v>4582</v>
      </c>
      <c r="DQ45" s="28">
        <v>1259</v>
      </c>
      <c r="DR45" s="28">
        <v>685</v>
      </c>
      <c r="DS45" s="28">
        <v>4122</v>
      </c>
      <c r="DT45" s="28">
        <v>4415</v>
      </c>
      <c r="DU45" s="28">
        <v>2139</v>
      </c>
      <c r="DV45" s="28">
        <v>1771</v>
      </c>
      <c r="DW45" s="28">
        <v>4154</v>
      </c>
      <c r="DX45" s="28">
        <v>4956</v>
      </c>
      <c r="DY45" s="28">
        <v>2276</v>
      </c>
      <c r="DZ45" s="28">
        <v>846</v>
      </c>
      <c r="EA45" s="28">
        <v>4444.93</v>
      </c>
      <c r="EB45" s="28">
        <v>4786.25</v>
      </c>
      <c r="EC45" s="28">
        <v>1382.48</v>
      </c>
      <c r="ED45" s="28">
        <v>801</v>
      </c>
      <c r="EE45" s="28">
        <v>2530</v>
      </c>
      <c r="EF45" s="28">
        <v>2783</v>
      </c>
      <c r="EG45" s="28">
        <v>1076</v>
      </c>
      <c r="EH45" s="28">
        <v>546.17</v>
      </c>
    </row>
    <row r="46" spans="1:138" ht="14.25" customHeight="1" outlineLevel="1">
      <c r="A46" s="62" t="s">
        <v>15</v>
      </c>
      <c r="B46" s="28">
        <v>769</v>
      </c>
      <c r="C46" s="28">
        <v>769</v>
      </c>
      <c r="D46" s="28">
        <v>769</v>
      </c>
      <c r="E46" s="28">
        <v>769</v>
      </c>
      <c r="F46" s="28">
        <v>769</v>
      </c>
      <c r="G46" s="28">
        <v>769</v>
      </c>
      <c r="H46" s="28">
        <v>769</v>
      </c>
      <c r="I46" s="28">
        <v>769</v>
      </c>
      <c r="J46" s="28">
        <v>769</v>
      </c>
      <c r="K46" s="28">
        <v>769</v>
      </c>
      <c r="L46" s="28">
        <v>769</v>
      </c>
      <c r="M46" s="28">
        <v>769</v>
      </c>
      <c r="N46" s="28">
        <v>769</v>
      </c>
      <c r="O46" s="28">
        <v>769</v>
      </c>
      <c r="P46" s="28">
        <v>769</v>
      </c>
      <c r="Q46" s="28">
        <v>769</v>
      </c>
      <c r="R46" s="28">
        <v>769</v>
      </c>
      <c r="S46" s="28">
        <v>769</v>
      </c>
      <c r="T46" s="28">
        <v>769</v>
      </c>
      <c r="U46" s="28">
        <v>769</v>
      </c>
      <c r="V46" s="28">
        <v>769</v>
      </c>
      <c r="W46" s="28">
        <v>769</v>
      </c>
      <c r="X46" s="28">
        <v>769</v>
      </c>
      <c r="Y46" s="28">
        <v>769</v>
      </c>
      <c r="Z46" s="28">
        <v>769</v>
      </c>
      <c r="AA46" s="28">
        <v>769</v>
      </c>
      <c r="AB46" s="28">
        <v>769</v>
      </c>
      <c r="AC46" s="28">
        <v>769</v>
      </c>
      <c r="AD46" s="28">
        <v>769</v>
      </c>
      <c r="AE46" s="28">
        <v>769</v>
      </c>
      <c r="AF46" s="28">
        <v>769</v>
      </c>
      <c r="AG46" s="28">
        <v>769</v>
      </c>
      <c r="AH46" s="28">
        <v>769</v>
      </c>
      <c r="AI46" s="28">
        <v>769</v>
      </c>
      <c r="AJ46" s="28">
        <v>769</v>
      </c>
      <c r="AK46" s="28">
        <v>769</v>
      </c>
      <c r="AL46" s="28">
        <v>769</v>
      </c>
      <c r="AM46" s="28">
        <v>769</v>
      </c>
      <c r="AN46" s="28">
        <v>769</v>
      </c>
      <c r="AO46" s="28">
        <v>769</v>
      </c>
      <c r="AP46" s="28">
        <v>769</v>
      </c>
      <c r="AQ46" s="28">
        <v>769</v>
      </c>
      <c r="AR46" s="28">
        <v>769</v>
      </c>
      <c r="AS46" s="28">
        <v>769</v>
      </c>
      <c r="AT46" s="28">
        <v>769</v>
      </c>
      <c r="AU46" s="28">
        <v>769</v>
      </c>
      <c r="AV46" s="28">
        <v>769</v>
      </c>
      <c r="AW46" s="28">
        <v>769</v>
      </c>
      <c r="AX46" s="28">
        <v>769</v>
      </c>
      <c r="AY46" s="28">
        <v>769</v>
      </c>
      <c r="AZ46" s="28">
        <v>769</v>
      </c>
      <c r="BA46" s="28">
        <v>769</v>
      </c>
      <c r="BB46" s="28">
        <v>769</v>
      </c>
      <c r="BC46" s="28">
        <v>769</v>
      </c>
      <c r="BD46" s="28">
        <v>769</v>
      </c>
      <c r="BE46" s="28">
        <v>769</v>
      </c>
      <c r="BF46" s="28">
        <v>769</v>
      </c>
      <c r="BG46" s="28">
        <v>769</v>
      </c>
      <c r="BH46" s="28">
        <v>769</v>
      </c>
      <c r="BI46" s="28">
        <v>769</v>
      </c>
      <c r="BJ46" s="28">
        <v>769</v>
      </c>
      <c r="BK46" s="28">
        <v>769</v>
      </c>
      <c r="BL46" s="28">
        <v>769</v>
      </c>
      <c r="BM46" s="28">
        <v>769</v>
      </c>
      <c r="BN46" s="28">
        <v>769</v>
      </c>
      <c r="BO46" s="28">
        <v>769</v>
      </c>
      <c r="BP46" s="28">
        <v>769</v>
      </c>
      <c r="BQ46" s="28">
        <v>769</v>
      </c>
      <c r="BR46" s="28">
        <v>769</v>
      </c>
      <c r="BS46" s="28">
        <v>769</v>
      </c>
      <c r="BT46" s="28">
        <v>769</v>
      </c>
      <c r="BU46" s="28">
        <v>769</v>
      </c>
      <c r="BV46" s="28">
        <v>769</v>
      </c>
      <c r="BW46" s="28">
        <v>769</v>
      </c>
      <c r="BX46" s="28">
        <v>769</v>
      </c>
      <c r="BY46" s="28">
        <v>769</v>
      </c>
      <c r="BZ46" s="28">
        <v>769</v>
      </c>
      <c r="CA46" s="28">
        <v>769</v>
      </c>
      <c r="CB46" s="28">
        <v>769</v>
      </c>
      <c r="CC46" s="28">
        <v>769</v>
      </c>
      <c r="CD46" s="28">
        <v>0</v>
      </c>
      <c r="CE46" s="28">
        <v>0</v>
      </c>
      <c r="CF46" s="28">
        <v>153</v>
      </c>
      <c r="CG46" s="28">
        <v>691</v>
      </c>
      <c r="CH46" s="28">
        <v>689.76</v>
      </c>
      <c r="CI46" s="28">
        <v>326</v>
      </c>
      <c r="CJ46" s="28">
        <v>570</v>
      </c>
      <c r="CK46" s="28">
        <v>536</v>
      </c>
      <c r="CL46" s="28">
        <v>626</v>
      </c>
      <c r="CM46" s="28">
        <v>275</v>
      </c>
      <c r="CN46" s="28">
        <v>352</v>
      </c>
      <c r="CO46" s="28">
        <v>590</v>
      </c>
      <c r="CP46" s="28">
        <v>130</v>
      </c>
      <c r="CQ46" s="28">
        <v>331</v>
      </c>
      <c r="CR46" s="28">
        <v>0</v>
      </c>
      <c r="CS46" s="28">
        <v>318</v>
      </c>
      <c r="CT46" s="28">
        <v>205</v>
      </c>
      <c r="CU46" s="28">
        <v>204</v>
      </c>
      <c r="CV46" s="28">
        <v>0</v>
      </c>
      <c r="CW46" s="28">
        <v>0</v>
      </c>
      <c r="CX46" s="28">
        <v>38</v>
      </c>
      <c r="CY46" s="28">
        <v>115</v>
      </c>
      <c r="CZ46" s="28">
        <v>328</v>
      </c>
      <c r="DA46" s="28">
        <v>123</v>
      </c>
      <c r="DB46" s="28">
        <v>126</v>
      </c>
      <c r="DC46" s="28">
        <v>167</v>
      </c>
      <c r="DD46" s="28">
        <v>116</v>
      </c>
      <c r="DE46" s="28">
        <v>41</v>
      </c>
      <c r="DF46" s="28">
        <v>76</v>
      </c>
      <c r="DG46" s="28">
        <v>0</v>
      </c>
      <c r="DH46" s="28">
        <v>0</v>
      </c>
      <c r="DI46" s="28">
        <v>0</v>
      </c>
      <c r="DJ46" s="28">
        <v>0</v>
      </c>
      <c r="DK46" s="28">
        <v>0</v>
      </c>
      <c r="DL46" s="28">
        <v>0</v>
      </c>
      <c r="DM46" s="28">
        <v>0</v>
      </c>
      <c r="DN46" s="28">
        <v>0</v>
      </c>
      <c r="DO46" s="28">
        <v>0</v>
      </c>
      <c r="DP46" s="28">
        <v>0</v>
      </c>
      <c r="DQ46" s="28">
        <v>0</v>
      </c>
      <c r="DR46" s="28">
        <v>0</v>
      </c>
      <c r="DS46" s="28">
        <v>0</v>
      </c>
      <c r="DT46" s="28">
        <v>0</v>
      </c>
      <c r="DU46" s="28">
        <v>0</v>
      </c>
      <c r="DV46" s="28">
        <v>0</v>
      </c>
      <c r="DW46" s="28">
        <v>0</v>
      </c>
      <c r="DX46" s="28">
        <v>0</v>
      </c>
      <c r="DY46" s="28">
        <v>0</v>
      </c>
      <c r="DZ46" s="28">
        <v>0</v>
      </c>
      <c r="EA46" s="28">
        <v>0</v>
      </c>
      <c r="EB46" s="28">
        <v>0</v>
      </c>
      <c r="EC46" s="28">
        <v>23</v>
      </c>
      <c r="ED46" s="28">
        <v>0</v>
      </c>
      <c r="EE46" s="28">
        <v>0</v>
      </c>
      <c r="EF46" s="28">
        <v>0</v>
      </c>
      <c r="EG46" s="28">
        <v>0</v>
      </c>
      <c r="EH46" s="28">
        <v>0</v>
      </c>
    </row>
    <row r="47" spans="1:100" ht="14.25" customHeight="1">
      <c r="A47" s="19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CN47" s="27"/>
      <c r="CO47" s="27"/>
      <c r="CP47" s="27"/>
      <c r="CQ47" s="27"/>
      <c r="CR47" s="27"/>
      <c r="CS47" s="27"/>
      <c r="CT47" s="27"/>
      <c r="CU47" s="27"/>
      <c r="CV47" s="27"/>
    </row>
    <row r="48" spans="1:100" ht="14.2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N48" s="27"/>
      <c r="CO48" s="27"/>
      <c r="CP48" s="27"/>
      <c r="CQ48" s="27"/>
      <c r="CR48" s="27"/>
      <c r="CS48" s="27"/>
      <c r="CT48" s="27"/>
      <c r="CU48" s="27"/>
      <c r="CV48" s="27"/>
    </row>
    <row r="49" spans="1:91" ht="14.25">
      <c r="A49" s="146" t="s">
        <v>98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CE49" s="20"/>
      <c r="CF49" s="20"/>
      <c r="CG49" s="20"/>
      <c r="CH49" s="20"/>
      <c r="CI49" s="20"/>
      <c r="CJ49" s="20"/>
      <c r="CK49" s="20"/>
      <c r="CL49" s="20"/>
      <c r="CM49" s="20"/>
    </row>
    <row r="50" spans="1:91" ht="15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CE50" s="20"/>
      <c r="CF50" s="20"/>
      <c r="CG50" s="20"/>
      <c r="CH50" s="20"/>
      <c r="CI50" s="20"/>
      <c r="CJ50" s="20"/>
      <c r="CK50" s="20"/>
      <c r="CL50" s="20"/>
      <c r="CM50" s="20"/>
    </row>
    <row r="51" spans="1:56" ht="14.25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</row>
    <row r="52" spans="1:79" ht="14.25">
      <c r="A52" s="19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</row>
    <row r="53" spans="1:79" ht="14.25">
      <c r="A53" s="19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</row>
    <row r="54" spans="1:56" ht="14.25">
      <c r="A54" s="19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</row>
    <row r="55" spans="1:56" ht="14.25">
      <c r="A55" s="19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</row>
    <row r="56" spans="1:56" ht="14.25">
      <c r="A56" s="19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</row>
    <row r="57" spans="1:56" ht="14.25">
      <c r="A57" s="19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</row>
    <row r="58" spans="1:56" ht="15">
      <c r="A58" s="19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</row>
    <row r="59" spans="1:56" ht="14.25">
      <c r="A59" s="19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</row>
    <row r="60" spans="1:56" ht="14.25">
      <c r="A60" s="19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</row>
    <row r="61" spans="1:56" s="27" customFormat="1" ht="14.25">
      <c r="A61" s="19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</row>
    <row r="62" spans="1:56" s="27" customFormat="1" ht="14.25">
      <c r="A62" s="19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</row>
    <row r="63" spans="1:56" s="27" customFormat="1" ht="14.25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</row>
    <row r="64" spans="1:56" s="27" customFormat="1" ht="14.25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</row>
    <row r="65" spans="1:56" s="27" customFormat="1" ht="14.25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</row>
    <row r="66" spans="1:56" s="27" customFormat="1" ht="14.25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</row>
    <row r="67" spans="1:83" s="27" customFormat="1" ht="14.25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CE67" s="26"/>
    </row>
    <row r="68" spans="1:56" s="27" customFormat="1" ht="14.25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</row>
    <row r="69" spans="1:56" s="27" customFormat="1" ht="14.25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</row>
    <row r="70" spans="1:56" s="27" customFormat="1" ht="14.25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</row>
    <row r="71" spans="1:56" s="27" customFormat="1" ht="14.25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</row>
    <row r="72" spans="1:56" s="27" customFormat="1" ht="14.25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</row>
    <row r="73" spans="1:56" s="27" customFormat="1" ht="14.25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</row>
    <row r="74" spans="1:56" s="27" customFormat="1" ht="14.25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</row>
    <row r="75" spans="1:56" s="27" customFormat="1" ht="14.25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</row>
    <row r="76" spans="1:56" s="27" customFormat="1" ht="14.25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</row>
    <row r="77" spans="1:56" s="27" customFormat="1" ht="14.25">
      <c r="A77" s="34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</row>
    <row r="78" spans="1:56" s="27" customFormat="1" ht="14.25">
      <c r="A78" s="34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</row>
    <row r="79" spans="1:56" s="27" customFormat="1" ht="14.25">
      <c r="A79" s="34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</row>
    <row r="80" spans="1:56" s="27" customFormat="1" ht="14.25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</row>
    <row r="81" spans="1:56" s="27" customFormat="1" ht="14.25">
      <c r="A81" s="34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</row>
    <row r="82" spans="1:56" s="27" customFormat="1" ht="14.25">
      <c r="A82" s="34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</row>
    <row r="83" spans="1:56" s="27" customFormat="1" ht="14.25">
      <c r="A83" s="34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</row>
  </sheetData>
  <hyperlinks>
    <hyperlink ref="A49" location="Contents!A1" display="Return to contents"/>
  </hyperlink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ER88"/>
  <sheetViews>
    <sheetView zoomScale="85" zoomScaleNormal="85" workbookViewId="0" topLeftCell="A1">
      <pane xSplit="1" ySplit="9" topLeftCell="DY10" activePane="bottomRight" state="frozen"/>
      <selection pane="topLeft" activeCell="A7" sqref="A7"/>
      <selection pane="topRight" activeCell="A7" sqref="A7"/>
      <selection pane="bottomLeft" activeCell="A7" sqref="A7"/>
      <selection pane="bottomRight" activeCell="EQ10" sqref="EQ10"/>
    </sheetView>
  </sheetViews>
  <sheetFormatPr defaultColWidth="8.50390625" defaultRowHeight="14.25" outlineLevelRow="2"/>
  <cols>
    <col min="1" max="1" width="72.00390625" style="39" bestFit="1" customWidth="1"/>
    <col min="2" max="23" width="6.75390625" style="39" bestFit="1" customWidth="1"/>
    <col min="24" max="97" width="8.125" style="39" bestFit="1" customWidth="1"/>
    <col min="98" max="112" width="8.125" style="45" bestFit="1" customWidth="1"/>
    <col min="113" max="114" width="9.25390625" style="45" bestFit="1" customWidth="1"/>
    <col min="115" max="115" width="10.00390625" style="45" customWidth="1"/>
    <col min="116" max="116" width="11.125" style="45" customWidth="1"/>
    <col min="117" max="134" width="9.25390625" style="45" bestFit="1" customWidth="1"/>
    <col min="135" max="135" width="9.25390625" style="38" bestFit="1" customWidth="1"/>
    <col min="136" max="136" width="9.25390625" style="45" bestFit="1" customWidth="1"/>
    <col min="137" max="137" width="9.25390625" style="38" bestFit="1" customWidth="1"/>
    <col min="138" max="138" width="9.25390625" style="45" bestFit="1" customWidth="1"/>
    <col min="139" max="139" width="9.25390625" style="38" bestFit="1" customWidth="1"/>
    <col min="140" max="140" width="9.25390625" style="45" bestFit="1" customWidth="1"/>
    <col min="141" max="143" width="9.25390625" style="38" bestFit="1" customWidth="1"/>
    <col min="144" max="144" width="11.25390625" style="38" bestFit="1" customWidth="1"/>
    <col min="145" max="146" width="10.25390625" style="38" customWidth="1"/>
    <col min="147" max="147" width="9.25390625" style="38" customWidth="1"/>
    <col min="148" max="16384" width="8.50390625" style="38" customWidth="1"/>
  </cols>
  <sheetData>
    <row r="1" spans="1:140" ht="1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F1" s="38"/>
      <c r="EH1" s="38"/>
      <c r="EJ1" s="38"/>
    </row>
    <row r="2" spans="98:140" ht="14.25"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F2" s="38"/>
      <c r="EH2" s="38"/>
      <c r="EJ2" s="38"/>
    </row>
    <row r="3" spans="98:140" ht="14.25"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F3" s="38"/>
      <c r="EH3" s="38"/>
      <c r="EJ3" s="38"/>
    </row>
    <row r="4" spans="98:140" ht="14.25"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F4" s="38"/>
      <c r="EH4" s="38"/>
      <c r="EJ4" s="38"/>
    </row>
    <row r="5" spans="98:140" ht="15"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F5" s="38"/>
      <c r="EH5" s="38"/>
      <c r="EJ5" s="38"/>
    </row>
    <row r="6" spans="98:140" ht="14.25"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F6" s="38"/>
      <c r="EH6" s="38"/>
      <c r="EJ6" s="38"/>
    </row>
    <row r="7" spans="1:140" ht="21">
      <c r="A7" s="60" t="s">
        <v>88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F7" s="38"/>
      <c r="EH7" s="38"/>
      <c r="EJ7" s="38"/>
    </row>
    <row r="8" spans="98:140" ht="14.25"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F8" s="38"/>
      <c r="EH8" s="38"/>
      <c r="EJ8" s="38"/>
    </row>
    <row r="9" spans="1:147" ht="14.25" customHeight="1">
      <c r="A9" s="41" t="s">
        <v>0</v>
      </c>
      <c r="B9" s="42">
        <v>1878</v>
      </c>
      <c r="C9" s="42">
        <f>B9+1</f>
        <v>1879</v>
      </c>
      <c r="D9" s="42">
        <f aca="true" t="shared" si="0" ref="D9:BO9">C9+1</f>
        <v>1880</v>
      </c>
      <c r="E9" s="42">
        <f t="shared" si="0"/>
        <v>1881</v>
      </c>
      <c r="F9" s="42">
        <f t="shared" si="0"/>
        <v>1882</v>
      </c>
      <c r="G9" s="42">
        <f t="shared" si="0"/>
        <v>1883</v>
      </c>
      <c r="H9" s="42">
        <f t="shared" si="0"/>
        <v>1884</v>
      </c>
      <c r="I9" s="42">
        <f t="shared" si="0"/>
        <v>1885</v>
      </c>
      <c r="J9" s="42">
        <f t="shared" si="0"/>
        <v>1886</v>
      </c>
      <c r="K9" s="42">
        <f t="shared" si="0"/>
        <v>1887</v>
      </c>
      <c r="L9" s="42">
        <f t="shared" si="0"/>
        <v>1888</v>
      </c>
      <c r="M9" s="42">
        <f t="shared" si="0"/>
        <v>1889</v>
      </c>
      <c r="N9" s="42">
        <f t="shared" si="0"/>
        <v>1890</v>
      </c>
      <c r="O9" s="42">
        <f t="shared" si="0"/>
        <v>1891</v>
      </c>
      <c r="P9" s="42">
        <f t="shared" si="0"/>
        <v>1892</v>
      </c>
      <c r="Q9" s="42">
        <f t="shared" si="0"/>
        <v>1893</v>
      </c>
      <c r="R9" s="42">
        <f t="shared" si="0"/>
        <v>1894</v>
      </c>
      <c r="S9" s="42">
        <f t="shared" si="0"/>
        <v>1895</v>
      </c>
      <c r="T9" s="42">
        <f t="shared" si="0"/>
        <v>1896</v>
      </c>
      <c r="U9" s="42">
        <f t="shared" si="0"/>
        <v>1897</v>
      </c>
      <c r="V9" s="42">
        <f t="shared" si="0"/>
        <v>1898</v>
      </c>
      <c r="W9" s="42">
        <f t="shared" si="0"/>
        <v>1899</v>
      </c>
      <c r="X9" s="42">
        <f t="shared" si="0"/>
        <v>1900</v>
      </c>
      <c r="Y9" s="42">
        <f t="shared" si="0"/>
        <v>1901</v>
      </c>
      <c r="Z9" s="42">
        <f t="shared" si="0"/>
        <v>1902</v>
      </c>
      <c r="AA9" s="42">
        <f t="shared" si="0"/>
        <v>1903</v>
      </c>
      <c r="AB9" s="42">
        <f t="shared" si="0"/>
        <v>1904</v>
      </c>
      <c r="AC9" s="42">
        <f t="shared" si="0"/>
        <v>1905</v>
      </c>
      <c r="AD9" s="42">
        <f t="shared" si="0"/>
        <v>1906</v>
      </c>
      <c r="AE9" s="42">
        <f t="shared" si="0"/>
        <v>1907</v>
      </c>
      <c r="AF9" s="42">
        <f t="shared" si="0"/>
        <v>1908</v>
      </c>
      <c r="AG9" s="42">
        <f t="shared" si="0"/>
        <v>1909</v>
      </c>
      <c r="AH9" s="42">
        <f t="shared" si="0"/>
        <v>1910</v>
      </c>
      <c r="AI9" s="42">
        <f t="shared" si="0"/>
        <v>1911</v>
      </c>
      <c r="AJ9" s="42">
        <f t="shared" si="0"/>
        <v>1912</v>
      </c>
      <c r="AK9" s="42">
        <f t="shared" si="0"/>
        <v>1913</v>
      </c>
      <c r="AL9" s="42">
        <f t="shared" si="0"/>
        <v>1914</v>
      </c>
      <c r="AM9" s="42">
        <f t="shared" si="0"/>
        <v>1915</v>
      </c>
      <c r="AN9" s="42">
        <f t="shared" si="0"/>
        <v>1916</v>
      </c>
      <c r="AO9" s="42">
        <f t="shared" si="0"/>
        <v>1917</v>
      </c>
      <c r="AP9" s="42">
        <f t="shared" si="0"/>
        <v>1918</v>
      </c>
      <c r="AQ9" s="42">
        <f t="shared" si="0"/>
        <v>1919</v>
      </c>
      <c r="AR9" s="42">
        <f t="shared" si="0"/>
        <v>1920</v>
      </c>
      <c r="AS9" s="42">
        <f t="shared" si="0"/>
        <v>1921</v>
      </c>
      <c r="AT9" s="42">
        <f t="shared" si="0"/>
        <v>1922</v>
      </c>
      <c r="AU9" s="42">
        <f t="shared" si="0"/>
        <v>1923</v>
      </c>
      <c r="AV9" s="42">
        <f t="shared" si="0"/>
        <v>1924</v>
      </c>
      <c r="AW9" s="42">
        <f t="shared" si="0"/>
        <v>1925</v>
      </c>
      <c r="AX9" s="42">
        <f t="shared" si="0"/>
        <v>1926</v>
      </c>
      <c r="AY9" s="42">
        <f t="shared" si="0"/>
        <v>1927</v>
      </c>
      <c r="AZ9" s="42">
        <f t="shared" si="0"/>
        <v>1928</v>
      </c>
      <c r="BA9" s="42">
        <f t="shared" si="0"/>
        <v>1929</v>
      </c>
      <c r="BB9" s="42">
        <f t="shared" si="0"/>
        <v>1930</v>
      </c>
      <c r="BC9" s="42">
        <f t="shared" si="0"/>
        <v>1931</v>
      </c>
      <c r="BD9" s="42">
        <f t="shared" si="0"/>
        <v>1932</v>
      </c>
      <c r="BE9" s="42">
        <f t="shared" si="0"/>
        <v>1933</v>
      </c>
      <c r="BF9" s="42">
        <f t="shared" si="0"/>
        <v>1934</v>
      </c>
      <c r="BG9" s="42">
        <f t="shared" si="0"/>
        <v>1935</v>
      </c>
      <c r="BH9" s="42">
        <f t="shared" si="0"/>
        <v>1936</v>
      </c>
      <c r="BI9" s="42">
        <f t="shared" si="0"/>
        <v>1937</v>
      </c>
      <c r="BJ9" s="42">
        <f t="shared" si="0"/>
        <v>1938</v>
      </c>
      <c r="BK9" s="42">
        <f t="shared" si="0"/>
        <v>1939</v>
      </c>
      <c r="BL9" s="42">
        <f t="shared" si="0"/>
        <v>1940</v>
      </c>
      <c r="BM9" s="42">
        <f t="shared" si="0"/>
        <v>1941</v>
      </c>
      <c r="BN9" s="42">
        <f t="shared" si="0"/>
        <v>1942</v>
      </c>
      <c r="BO9" s="42">
        <f t="shared" si="0"/>
        <v>1943</v>
      </c>
      <c r="BP9" s="42">
        <f aca="true" t="shared" si="1" ref="BP9:EA9">BO9+1</f>
        <v>1944</v>
      </c>
      <c r="BQ9" s="42">
        <f t="shared" si="1"/>
        <v>1945</v>
      </c>
      <c r="BR9" s="42">
        <f t="shared" si="1"/>
        <v>1946</v>
      </c>
      <c r="BS9" s="42">
        <f t="shared" si="1"/>
        <v>1947</v>
      </c>
      <c r="BT9" s="42">
        <f t="shared" si="1"/>
        <v>1948</v>
      </c>
      <c r="BU9" s="42">
        <f t="shared" si="1"/>
        <v>1949</v>
      </c>
      <c r="BV9" s="42">
        <f t="shared" si="1"/>
        <v>1950</v>
      </c>
      <c r="BW9" s="42">
        <f t="shared" si="1"/>
        <v>1951</v>
      </c>
      <c r="BX9" s="42">
        <f t="shared" si="1"/>
        <v>1952</v>
      </c>
      <c r="BY9" s="42">
        <f t="shared" si="1"/>
        <v>1953</v>
      </c>
      <c r="BZ9" s="42">
        <f t="shared" si="1"/>
        <v>1954</v>
      </c>
      <c r="CA9" s="42">
        <f t="shared" si="1"/>
        <v>1955</v>
      </c>
      <c r="CB9" s="42">
        <f t="shared" si="1"/>
        <v>1956</v>
      </c>
      <c r="CC9" s="42">
        <f t="shared" si="1"/>
        <v>1957</v>
      </c>
      <c r="CD9" s="42">
        <f t="shared" si="1"/>
        <v>1958</v>
      </c>
      <c r="CE9" s="42">
        <f t="shared" si="1"/>
        <v>1959</v>
      </c>
      <c r="CF9" s="42">
        <f t="shared" si="1"/>
        <v>1960</v>
      </c>
      <c r="CG9" s="42">
        <f t="shared" si="1"/>
        <v>1961</v>
      </c>
      <c r="CH9" s="42">
        <f t="shared" si="1"/>
        <v>1962</v>
      </c>
      <c r="CI9" s="42">
        <f t="shared" si="1"/>
        <v>1963</v>
      </c>
      <c r="CJ9" s="42">
        <f t="shared" si="1"/>
        <v>1964</v>
      </c>
      <c r="CK9" s="42">
        <f t="shared" si="1"/>
        <v>1965</v>
      </c>
      <c r="CL9" s="42">
        <f t="shared" si="1"/>
        <v>1966</v>
      </c>
      <c r="CM9" s="42">
        <f t="shared" si="1"/>
        <v>1967</v>
      </c>
      <c r="CN9" s="42">
        <f t="shared" si="1"/>
        <v>1968</v>
      </c>
      <c r="CO9" s="42">
        <f t="shared" si="1"/>
        <v>1969</v>
      </c>
      <c r="CP9" s="42">
        <f t="shared" si="1"/>
        <v>1970</v>
      </c>
      <c r="CQ9" s="42">
        <f t="shared" si="1"/>
        <v>1971</v>
      </c>
      <c r="CR9" s="42">
        <f t="shared" si="1"/>
        <v>1972</v>
      </c>
      <c r="CS9" s="42">
        <f t="shared" si="1"/>
        <v>1973</v>
      </c>
      <c r="CT9" s="42">
        <f t="shared" si="1"/>
        <v>1974</v>
      </c>
      <c r="CU9" s="42">
        <f t="shared" si="1"/>
        <v>1975</v>
      </c>
      <c r="CV9" s="42">
        <f t="shared" si="1"/>
        <v>1976</v>
      </c>
      <c r="CW9" s="42">
        <f t="shared" si="1"/>
        <v>1977</v>
      </c>
      <c r="CX9" s="42">
        <f t="shared" si="1"/>
        <v>1978</v>
      </c>
      <c r="CY9" s="42">
        <f t="shared" si="1"/>
        <v>1979</v>
      </c>
      <c r="CZ9" s="42">
        <f t="shared" si="1"/>
        <v>1980</v>
      </c>
      <c r="DA9" s="42">
        <f t="shared" si="1"/>
        <v>1981</v>
      </c>
      <c r="DB9" s="42">
        <f t="shared" si="1"/>
        <v>1982</v>
      </c>
      <c r="DC9" s="42">
        <f t="shared" si="1"/>
        <v>1983</v>
      </c>
      <c r="DD9" s="42">
        <f t="shared" si="1"/>
        <v>1984</v>
      </c>
      <c r="DE9" s="42">
        <f t="shared" si="1"/>
        <v>1985</v>
      </c>
      <c r="DF9" s="42">
        <f t="shared" si="1"/>
        <v>1986</v>
      </c>
      <c r="DG9" s="42">
        <f t="shared" si="1"/>
        <v>1987</v>
      </c>
      <c r="DH9" s="42">
        <f t="shared" si="1"/>
        <v>1988</v>
      </c>
      <c r="DI9" s="42">
        <f t="shared" si="1"/>
        <v>1989</v>
      </c>
      <c r="DJ9" s="42">
        <f t="shared" si="1"/>
        <v>1990</v>
      </c>
      <c r="DK9" s="42">
        <f t="shared" si="1"/>
        <v>1991</v>
      </c>
      <c r="DL9" s="42">
        <f t="shared" si="1"/>
        <v>1992</v>
      </c>
      <c r="DM9" s="42">
        <f t="shared" si="1"/>
        <v>1993</v>
      </c>
      <c r="DN9" s="42">
        <f t="shared" si="1"/>
        <v>1994</v>
      </c>
      <c r="DO9" s="42">
        <f t="shared" si="1"/>
        <v>1995</v>
      </c>
      <c r="DP9" s="42">
        <f t="shared" si="1"/>
        <v>1996</v>
      </c>
      <c r="DQ9" s="42">
        <f t="shared" si="1"/>
        <v>1997</v>
      </c>
      <c r="DR9" s="42">
        <f t="shared" si="1"/>
        <v>1998</v>
      </c>
      <c r="DS9" s="42">
        <f t="shared" si="1"/>
        <v>1999</v>
      </c>
      <c r="DT9" s="42">
        <f t="shared" si="1"/>
        <v>2000</v>
      </c>
      <c r="DU9" s="42">
        <f t="shared" si="1"/>
        <v>2001</v>
      </c>
      <c r="DV9" s="42">
        <f t="shared" si="1"/>
        <v>2002</v>
      </c>
      <c r="DW9" s="42">
        <f t="shared" si="1"/>
        <v>2003</v>
      </c>
      <c r="DX9" s="42">
        <f t="shared" si="1"/>
        <v>2004</v>
      </c>
      <c r="DY9" s="42">
        <f t="shared" si="1"/>
        <v>2005</v>
      </c>
      <c r="DZ9" s="42">
        <f t="shared" si="1"/>
        <v>2006</v>
      </c>
      <c r="EA9" s="42">
        <f t="shared" si="1"/>
        <v>2007</v>
      </c>
      <c r="EB9" s="42">
        <f aca="true" t="shared" si="2" ref="EB9:EP9">EA9+1</f>
        <v>2008</v>
      </c>
      <c r="EC9" s="42">
        <f t="shared" si="2"/>
        <v>2009</v>
      </c>
      <c r="ED9" s="42">
        <f t="shared" si="2"/>
        <v>2010</v>
      </c>
      <c r="EE9" s="42">
        <f t="shared" si="2"/>
        <v>2011</v>
      </c>
      <c r="EF9" s="42">
        <f t="shared" si="2"/>
        <v>2012</v>
      </c>
      <c r="EG9" s="42">
        <f t="shared" si="2"/>
        <v>2013</v>
      </c>
      <c r="EH9" s="42">
        <f t="shared" si="2"/>
        <v>2014</v>
      </c>
      <c r="EI9" s="42">
        <f t="shared" si="2"/>
        <v>2015</v>
      </c>
      <c r="EJ9" s="42">
        <f t="shared" si="2"/>
        <v>2016</v>
      </c>
      <c r="EK9" s="42">
        <f t="shared" si="2"/>
        <v>2017</v>
      </c>
      <c r="EL9" s="42">
        <f t="shared" si="2"/>
        <v>2018</v>
      </c>
      <c r="EM9" s="42">
        <f t="shared" si="2"/>
        <v>2019</v>
      </c>
      <c r="EN9" s="42">
        <f t="shared" si="2"/>
        <v>2020</v>
      </c>
      <c r="EO9" s="42">
        <f t="shared" si="2"/>
        <v>2021</v>
      </c>
      <c r="EP9" s="42">
        <f t="shared" si="2"/>
        <v>2022</v>
      </c>
      <c r="EQ9" s="42"/>
    </row>
    <row r="10" spans="1:147" ht="14.25" customHeight="1">
      <c r="A10" s="25" t="s">
        <v>20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54">
        <v>2227917.428</v>
      </c>
      <c r="DJ10" s="54">
        <v>2243451.046</v>
      </c>
      <c r="DK10" s="54">
        <v>2080192.8450000002</v>
      </c>
      <c r="DL10" s="54">
        <v>2249022.8619999997</v>
      </c>
      <c r="DM10" s="54">
        <v>2558524.5921818186</v>
      </c>
      <c r="DN10" s="54">
        <v>2371598.165856357</v>
      </c>
      <c r="DO10" s="54">
        <v>2137701.667987479</v>
      </c>
      <c r="DP10" s="54">
        <v>1763210.327938949</v>
      </c>
      <c r="DQ10" s="54">
        <v>2237352.4284942527</v>
      </c>
      <c r="DR10" s="54">
        <v>2128767.882315766</v>
      </c>
      <c r="DS10" s="54">
        <v>2341588.37837919</v>
      </c>
      <c r="DT10" s="54">
        <v>2093962.8088935697</v>
      </c>
      <c r="DU10" s="54">
        <v>2712249.733055432</v>
      </c>
      <c r="DV10" s="54">
        <v>2138988.6926393122</v>
      </c>
      <c r="DW10" s="54">
        <v>3616919.086841862</v>
      </c>
      <c r="DX10" s="54">
        <v>4012287.434195908</v>
      </c>
      <c r="DY10" s="54">
        <v>4285920.10877512</v>
      </c>
      <c r="DZ10" s="54">
        <v>3865698.8042578204</v>
      </c>
      <c r="EA10" s="54">
        <v>3316100.49212992</v>
      </c>
      <c r="EB10" s="54">
        <v>3934166.24262059</v>
      </c>
      <c r="EC10" s="54">
        <v>2949348.260847204</v>
      </c>
      <c r="ED10" s="54">
        <v>2656982.7369999997</v>
      </c>
      <c r="EE10" s="54">
        <v>2844796.887</v>
      </c>
      <c r="EF10" s="54">
        <v>3254709.558</v>
      </c>
      <c r="EG10" s="54">
        <v>3041848.87</v>
      </c>
      <c r="EH10" s="54">
        <v>2876400.6559999995</v>
      </c>
      <c r="EI10" s="54">
        <v>2831089.94499336</v>
      </c>
      <c r="EJ10" s="54">
        <v>2392859.741408743</v>
      </c>
      <c r="EK10" s="54">
        <v>2408325.907640672</v>
      </c>
      <c r="EL10" s="54">
        <v>2371401.811758346</v>
      </c>
      <c r="EM10" s="54">
        <v>2687605.2520000003</v>
      </c>
      <c r="EN10" s="54">
        <v>2543988.885</v>
      </c>
      <c r="EO10" s="54">
        <v>3153960.803</v>
      </c>
      <c r="EP10" s="54">
        <v>2042248.933</v>
      </c>
      <c r="EQ10" s="54"/>
    </row>
    <row r="11" spans="1:147" ht="14.25" customHeight="1" outlineLevel="1">
      <c r="A11" s="23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</row>
    <row r="12" spans="1:148" ht="14.25" customHeight="1" outlineLevel="1">
      <c r="A12" s="61" t="s">
        <v>4</v>
      </c>
      <c r="B12" s="50">
        <v>164821</v>
      </c>
      <c r="C12" s="50">
        <v>234928</v>
      </c>
      <c r="D12" s="50">
        <v>304736</v>
      </c>
      <c r="E12" s="50">
        <v>342674</v>
      </c>
      <c r="F12" s="50">
        <v>384342</v>
      </c>
      <c r="G12" s="50">
        <v>428532</v>
      </c>
      <c r="H12" s="50">
        <v>488547</v>
      </c>
      <c r="I12" s="50">
        <v>519265</v>
      </c>
      <c r="J12" s="50">
        <v>542928</v>
      </c>
      <c r="K12" s="50">
        <v>567584</v>
      </c>
      <c r="L12" s="50">
        <v>623238</v>
      </c>
      <c r="M12" s="50">
        <v>595856</v>
      </c>
      <c r="N12" s="50">
        <v>647626</v>
      </c>
      <c r="O12" s="50">
        <v>679525</v>
      </c>
      <c r="P12" s="50">
        <v>684119</v>
      </c>
      <c r="Q12" s="50">
        <v>702645</v>
      </c>
      <c r="R12" s="50">
        <v>731092</v>
      </c>
      <c r="S12" s="50">
        <v>752765</v>
      </c>
      <c r="T12" s="50">
        <v>805573</v>
      </c>
      <c r="U12" s="50">
        <v>867764</v>
      </c>
      <c r="V12" s="50">
        <v>921588</v>
      </c>
      <c r="W12" s="50">
        <v>990884</v>
      </c>
      <c r="X12" s="50">
        <v>1111545</v>
      </c>
      <c r="Y12" s="50">
        <v>1259560</v>
      </c>
      <c r="Z12" s="50">
        <v>1386880</v>
      </c>
      <c r="AA12" s="50">
        <v>1443019</v>
      </c>
      <c r="AB12" s="50">
        <v>1562516</v>
      </c>
      <c r="AC12" s="50">
        <v>1611508</v>
      </c>
      <c r="AD12" s="50">
        <v>1757290</v>
      </c>
      <c r="AE12" s="50">
        <v>1860391</v>
      </c>
      <c r="AF12" s="50">
        <v>1890838</v>
      </c>
      <c r="AG12" s="50">
        <v>1941917</v>
      </c>
      <c r="AH12" s="50">
        <v>2232623</v>
      </c>
      <c r="AI12" s="50">
        <v>2099228</v>
      </c>
      <c r="AJ12" s="50">
        <v>2212558</v>
      </c>
      <c r="AK12" s="50">
        <v>1918303</v>
      </c>
      <c r="AL12" s="50">
        <v>2312109</v>
      </c>
      <c r="AM12" s="50">
        <v>2244065</v>
      </c>
      <c r="AN12" s="50">
        <v>2293355</v>
      </c>
      <c r="AO12" s="50">
        <v>2101610</v>
      </c>
      <c r="AP12" s="50">
        <v>2066894</v>
      </c>
      <c r="AQ12" s="50">
        <v>1877500</v>
      </c>
      <c r="AR12" s="50">
        <v>1873198</v>
      </c>
      <c r="AS12" s="50">
        <v>1838126</v>
      </c>
      <c r="AT12" s="50">
        <v>1887632</v>
      </c>
      <c r="AU12" s="50">
        <v>2001444</v>
      </c>
      <c r="AV12" s="50">
        <v>2116579</v>
      </c>
      <c r="AW12" s="50">
        <v>2148935</v>
      </c>
      <c r="AX12" s="50">
        <v>2275944</v>
      </c>
      <c r="AY12" s="50">
        <v>2404719</v>
      </c>
      <c r="AZ12" s="50">
        <v>2475856</v>
      </c>
      <c r="BA12" s="50">
        <v>2576557</v>
      </c>
      <c r="BB12" s="50">
        <v>2582885</v>
      </c>
      <c r="BC12" s="50">
        <v>2192280</v>
      </c>
      <c r="BD12" s="50">
        <v>1871580</v>
      </c>
      <c r="BE12" s="50">
        <v>1850483</v>
      </c>
      <c r="BF12" s="50">
        <v>2093376</v>
      </c>
      <c r="BG12" s="50">
        <v>2149126</v>
      </c>
      <c r="BH12" s="50">
        <v>2174561</v>
      </c>
      <c r="BI12" s="50">
        <v>2314351</v>
      </c>
      <c r="BJ12" s="50">
        <v>2257746</v>
      </c>
      <c r="BK12" s="50">
        <v>2380232</v>
      </c>
      <c r="BL12" s="50">
        <v>2556475</v>
      </c>
      <c r="BM12" s="50">
        <v>2681863</v>
      </c>
      <c r="BN12" s="50">
        <v>2723048</v>
      </c>
      <c r="BO12" s="50">
        <v>2832605</v>
      </c>
      <c r="BP12" s="50">
        <v>2850998</v>
      </c>
      <c r="BQ12" s="50">
        <v>2878913</v>
      </c>
      <c r="BR12" s="50">
        <v>2838571</v>
      </c>
      <c r="BS12" s="50">
        <v>2795752</v>
      </c>
      <c r="BT12" s="50">
        <v>2820431</v>
      </c>
      <c r="BU12" s="50">
        <v>2858420</v>
      </c>
      <c r="BV12" s="50">
        <v>2712287</v>
      </c>
      <c r="BW12" s="50">
        <v>2474588</v>
      </c>
      <c r="BX12" s="50">
        <v>2793935</v>
      </c>
      <c r="BY12" s="50">
        <v>2559132</v>
      </c>
      <c r="BZ12" s="50">
        <v>2635886</v>
      </c>
      <c r="CA12" s="50">
        <v>2597559</v>
      </c>
      <c r="CB12" s="50">
        <v>2669883</v>
      </c>
      <c r="CC12" s="50">
        <v>2654386</v>
      </c>
      <c r="CD12" s="50">
        <v>2763682</v>
      </c>
      <c r="CE12" s="50">
        <v>2854679</v>
      </c>
      <c r="CF12" s="50">
        <v>3060378</v>
      </c>
      <c r="CG12" s="50">
        <v>2971658</v>
      </c>
      <c r="CH12" s="50">
        <v>2591119</v>
      </c>
      <c r="CI12" s="50">
        <v>2786419</v>
      </c>
      <c r="CJ12" s="50">
        <v>2923139</v>
      </c>
      <c r="CK12" s="50">
        <v>2701704</v>
      </c>
      <c r="CL12" s="50">
        <v>2636164</v>
      </c>
      <c r="CM12" s="50">
        <v>2407243</v>
      </c>
      <c r="CN12" s="50">
        <v>2260266</v>
      </c>
      <c r="CO12" s="50">
        <v>2363942</v>
      </c>
      <c r="CP12" s="50">
        <v>2386145</v>
      </c>
      <c r="CQ12" s="50">
        <v>2124240</v>
      </c>
      <c r="CR12" s="50">
        <v>2181354</v>
      </c>
      <c r="CS12" s="50">
        <v>2468542</v>
      </c>
      <c r="CT12" s="50">
        <v>2564317</v>
      </c>
      <c r="CU12" s="50">
        <v>2412393</v>
      </c>
      <c r="CV12" s="50">
        <v>2486904</v>
      </c>
      <c r="CW12" s="50">
        <v>2368909</v>
      </c>
      <c r="CX12" s="50">
        <v>2182501</v>
      </c>
      <c r="CY12" s="50">
        <v>1947599</v>
      </c>
      <c r="CZ12" s="50">
        <v>2162643</v>
      </c>
      <c r="DA12" s="50">
        <v>2196894</v>
      </c>
      <c r="DB12" s="50">
        <v>2244384</v>
      </c>
      <c r="DC12" s="50">
        <v>2473531</v>
      </c>
      <c r="DD12" s="50">
        <v>2526647</v>
      </c>
      <c r="DE12" s="50">
        <v>2390010</v>
      </c>
      <c r="DF12" s="50">
        <v>2517947</v>
      </c>
      <c r="DG12" s="50">
        <v>2220996</v>
      </c>
      <c r="DH12" s="50">
        <v>2438071</v>
      </c>
      <c r="DI12" s="50">
        <v>2713016</v>
      </c>
      <c r="DJ12" s="50">
        <v>2578560</v>
      </c>
      <c r="DK12" s="50">
        <v>2689025</v>
      </c>
      <c r="DL12" s="50">
        <v>3018059</v>
      </c>
      <c r="DM12" s="50">
        <v>3336808</v>
      </c>
      <c r="DN12" s="50">
        <v>3033235</v>
      </c>
      <c r="DO12" s="50">
        <v>3576821</v>
      </c>
      <c r="DP12" s="50">
        <v>3610552</v>
      </c>
      <c r="DQ12" s="50">
        <v>3567412.07</v>
      </c>
      <c r="DR12" s="50">
        <v>3126370</v>
      </c>
      <c r="DS12" s="50">
        <v>3505730</v>
      </c>
      <c r="DT12" s="50">
        <v>3457417</v>
      </c>
      <c r="DU12" s="50">
        <v>3911396</v>
      </c>
      <c r="DV12" s="50">
        <v>4458939</v>
      </c>
      <c r="DW12" s="50">
        <v>5179891</v>
      </c>
      <c r="DX12" s="50">
        <v>5155394</v>
      </c>
      <c r="DY12" s="50">
        <v>5267161</v>
      </c>
      <c r="DZ12" s="50">
        <v>5673531</v>
      </c>
      <c r="EA12" s="50">
        <v>4834779</v>
      </c>
      <c r="EB12" s="50">
        <v>4831607</v>
      </c>
      <c r="EC12" s="50">
        <v>4513225.767</v>
      </c>
      <c r="ED12" s="50">
        <v>5341909.16</v>
      </c>
      <c r="EE12" s="50">
        <v>4958983</v>
      </c>
      <c r="EF12" s="50">
        <v>4922171.88</v>
      </c>
      <c r="EG12" s="50">
        <v>4625462.98</v>
      </c>
      <c r="EH12" s="50">
        <v>3984447.2199999997</v>
      </c>
      <c r="EI12" s="50">
        <v>3390648</v>
      </c>
      <c r="EJ12" s="50">
        <v>2866622</v>
      </c>
      <c r="EK12" s="50">
        <v>2918563</v>
      </c>
      <c r="EL12" s="50">
        <v>3230798</v>
      </c>
      <c r="EM12" s="50">
        <v>3033983</v>
      </c>
      <c r="EN12" s="50">
        <v>2818682</v>
      </c>
      <c r="EO12" s="50">
        <v>2867610.285</v>
      </c>
      <c r="EP12" s="50">
        <v>2637476.0700000003</v>
      </c>
      <c r="EQ12" s="50"/>
      <c r="ER12" s="293"/>
    </row>
    <row r="13" spans="1:148" s="118" customFormat="1" ht="14.25" outlineLevel="2">
      <c r="A13" s="116" t="s">
        <v>5</v>
      </c>
      <c r="B13" s="117"/>
      <c r="C13" s="117"/>
      <c r="D13" s="117"/>
      <c r="E13" s="117"/>
      <c r="F13" s="117"/>
      <c r="G13" s="117"/>
      <c r="H13" s="54">
        <v>215384</v>
      </c>
      <c r="I13" s="54">
        <v>261931</v>
      </c>
      <c r="J13" s="54">
        <v>289936</v>
      </c>
      <c r="K13" s="54">
        <v>322364</v>
      </c>
      <c r="L13" s="54">
        <v>365325</v>
      </c>
      <c r="M13" s="54">
        <v>340895</v>
      </c>
      <c r="N13" s="54">
        <v>328907</v>
      </c>
      <c r="O13" s="54">
        <v>394062</v>
      </c>
      <c r="P13" s="54">
        <v>413356</v>
      </c>
      <c r="Q13" s="54">
        <v>387013</v>
      </c>
      <c r="R13" s="54">
        <v>425306</v>
      </c>
      <c r="S13" s="54">
        <v>436921</v>
      </c>
      <c r="T13" s="54">
        <v>481237</v>
      </c>
      <c r="U13" s="54">
        <v>512964</v>
      </c>
      <c r="V13" s="54">
        <v>547118</v>
      </c>
      <c r="W13" s="54">
        <v>597472</v>
      </c>
      <c r="X13" s="54">
        <v>684675</v>
      </c>
      <c r="Y13" s="54">
        <v>776473</v>
      </c>
      <c r="Z13" s="54">
        <v>859906</v>
      </c>
      <c r="AA13" s="54">
        <v>894046</v>
      </c>
      <c r="AB13" s="54">
        <v>953578</v>
      </c>
      <c r="AC13" s="54">
        <v>980570</v>
      </c>
      <c r="AD13" s="54">
        <v>1094697</v>
      </c>
      <c r="AE13" s="54">
        <v>1203214</v>
      </c>
      <c r="AF13" s="54">
        <v>1224552</v>
      </c>
      <c r="AG13" s="54">
        <v>1277408</v>
      </c>
      <c r="AH13" s="54">
        <v>1519711</v>
      </c>
      <c r="AI13" s="54">
        <v>1380155</v>
      </c>
      <c r="AJ13" s="54">
        <v>1440356</v>
      </c>
      <c r="AK13" s="54">
        <v>1178895</v>
      </c>
      <c r="AL13" s="54">
        <v>1516262</v>
      </c>
      <c r="AM13" s="54">
        <v>1426936</v>
      </c>
      <c r="AN13" s="54">
        <v>1444894</v>
      </c>
      <c r="AO13" s="54">
        <v>1268015</v>
      </c>
      <c r="AP13" s="54">
        <v>1140318</v>
      </c>
      <c r="AQ13" s="54">
        <v>976530</v>
      </c>
      <c r="AR13" s="54">
        <v>938352</v>
      </c>
      <c r="AS13" s="54">
        <v>908189</v>
      </c>
      <c r="AT13" s="54">
        <v>983979</v>
      </c>
      <c r="AU13" s="54">
        <v>950712</v>
      </c>
      <c r="AV13" s="54">
        <v>1102405</v>
      </c>
      <c r="AW13" s="54">
        <v>1061491</v>
      </c>
      <c r="AX13" s="54">
        <v>1215586</v>
      </c>
      <c r="AY13" s="54">
        <v>1311238</v>
      </c>
      <c r="AZ13" s="54">
        <v>1370375</v>
      </c>
      <c r="BA13" s="54">
        <v>1389103</v>
      </c>
      <c r="BB13" s="54">
        <v>1405066</v>
      </c>
      <c r="BC13" s="54">
        <v>994294</v>
      </c>
      <c r="BD13" s="54">
        <v>943129</v>
      </c>
      <c r="BE13" s="54">
        <v>857386</v>
      </c>
      <c r="BF13" s="54">
        <v>845048</v>
      </c>
      <c r="BG13" s="54">
        <v>838469</v>
      </c>
      <c r="BH13" s="54">
        <v>872639</v>
      </c>
      <c r="BI13" s="54">
        <v>985549</v>
      </c>
      <c r="BJ13" s="54">
        <v>993542</v>
      </c>
      <c r="BK13" s="54">
        <v>1061372</v>
      </c>
      <c r="BL13" s="54">
        <v>1162924</v>
      </c>
      <c r="BM13" s="54">
        <v>1198510</v>
      </c>
      <c r="BN13" s="54">
        <v>1193576</v>
      </c>
      <c r="BO13" s="54">
        <v>1157198</v>
      </c>
      <c r="BP13" s="54">
        <v>1085222</v>
      </c>
      <c r="BQ13" s="54">
        <v>980182</v>
      </c>
      <c r="BR13" s="54">
        <v>973602</v>
      </c>
      <c r="BS13" s="54">
        <v>950946</v>
      </c>
      <c r="BT13" s="54">
        <v>967933</v>
      </c>
      <c r="BU13" s="54">
        <v>951718</v>
      </c>
      <c r="BV13" s="54">
        <v>935767</v>
      </c>
      <c r="BW13" s="54">
        <v>688809</v>
      </c>
      <c r="BX13" s="54">
        <v>875534</v>
      </c>
      <c r="BY13" s="54">
        <v>786609</v>
      </c>
      <c r="BZ13" s="54">
        <v>827017</v>
      </c>
      <c r="CA13" s="54">
        <v>796254</v>
      </c>
      <c r="CB13" s="54">
        <v>813916</v>
      </c>
      <c r="CC13" s="54">
        <v>845443</v>
      </c>
      <c r="CD13" s="54">
        <v>852117</v>
      </c>
      <c r="CE13" s="54">
        <v>854403</v>
      </c>
      <c r="CF13" s="54">
        <v>812965</v>
      </c>
      <c r="CG13" s="54">
        <v>768672</v>
      </c>
      <c r="CH13" s="54">
        <v>712330</v>
      </c>
      <c r="CI13" s="54">
        <v>671711</v>
      </c>
      <c r="CJ13" s="54">
        <v>692771</v>
      </c>
      <c r="CK13" s="54">
        <v>673931</v>
      </c>
      <c r="CL13" s="54">
        <v>642637</v>
      </c>
      <c r="CM13" s="54">
        <v>594569</v>
      </c>
      <c r="CN13" s="54">
        <v>581095</v>
      </c>
      <c r="CO13" s="54">
        <v>487830</v>
      </c>
      <c r="CP13" s="54">
        <v>449924</v>
      </c>
      <c r="CQ13" s="54">
        <v>389477</v>
      </c>
      <c r="CR13" s="54">
        <v>381991</v>
      </c>
      <c r="CS13" s="54">
        <v>422106</v>
      </c>
      <c r="CT13" s="54">
        <v>422215</v>
      </c>
      <c r="CU13" s="54">
        <v>457414</v>
      </c>
      <c r="CV13" s="54">
        <v>445497</v>
      </c>
      <c r="CW13" s="54">
        <v>388820</v>
      </c>
      <c r="CX13" s="54">
        <v>363773</v>
      </c>
      <c r="CY13" s="54">
        <v>383752</v>
      </c>
      <c r="CZ13" s="54">
        <v>481493</v>
      </c>
      <c r="DA13" s="54">
        <v>475237</v>
      </c>
      <c r="DB13" s="54">
        <v>427792</v>
      </c>
      <c r="DC13" s="54">
        <v>496352</v>
      </c>
      <c r="DD13" s="54">
        <v>582444</v>
      </c>
      <c r="DE13" s="54">
        <v>638502</v>
      </c>
      <c r="DF13" s="54">
        <v>589072</v>
      </c>
      <c r="DG13" s="54">
        <v>453257</v>
      </c>
      <c r="DH13" s="54">
        <v>600890</v>
      </c>
      <c r="DI13" s="28">
        <v>773015</v>
      </c>
      <c r="DJ13" s="28">
        <v>662973</v>
      </c>
      <c r="DK13" s="28">
        <v>739000</v>
      </c>
      <c r="DL13" s="28">
        <v>941150</v>
      </c>
      <c r="DM13" s="28">
        <v>1221138</v>
      </c>
      <c r="DN13" s="28">
        <v>1265367</v>
      </c>
      <c r="DO13" s="28">
        <v>1702003</v>
      </c>
      <c r="DP13" s="28">
        <v>1862927</v>
      </c>
      <c r="DQ13" s="28">
        <v>1403523</v>
      </c>
      <c r="DR13" s="28">
        <v>1174950</v>
      </c>
      <c r="DS13" s="28">
        <v>1627208</v>
      </c>
      <c r="DT13" s="28">
        <v>1695216</v>
      </c>
      <c r="DU13" s="28">
        <v>1896771</v>
      </c>
      <c r="DV13" s="28">
        <v>2268906</v>
      </c>
      <c r="DW13" s="28">
        <v>2351000</v>
      </c>
      <c r="DX13" s="28">
        <v>2526613</v>
      </c>
      <c r="DY13" s="28">
        <v>2543404</v>
      </c>
      <c r="DZ13" s="28">
        <v>2768649</v>
      </c>
      <c r="EA13" s="28">
        <v>2018801</v>
      </c>
      <c r="EB13" s="28">
        <v>2393345</v>
      </c>
      <c r="EC13" s="28">
        <v>2085486.09</v>
      </c>
      <c r="ED13" s="28">
        <v>2608767.41</v>
      </c>
      <c r="EE13" s="28">
        <v>2344024</v>
      </c>
      <c r="EF13" s="28">
        <v>2279342.88</v>
      </c>
      <c r="EG13" s="28">
        <v>2279257.48</v>
      </c>
      <c r="EH13" s="28">
        <v>1935881.22</v>
      </c>
      <c r="EI13" s="28">
        <v>1400886</v>
      </c>
      <c r="EJ13" s="28">
        <v>1205388</v>
      </c>
      <c r="EK13" s="28">
        <v>1212126</v>
      </c>
      <c r="EL13" s="28">
        <v>1318966</v>
      </c>
      <c r="EM13" s="28">
        <v>1291197</v>
      </c>
      <c r="EN13" s="28">
        <v>1128917</v>
      </c>
      <c r="EO13" s="28">
        <v>1256583.7</v>
      </c>
      <c r="EP13" s="28">
        <v>1230681.04</v>
      </c>
      <c r="EQ13" s="28"/>
      <c r="ER13" s="293"/>
    </row>
    <row r="14" spans="1:148" ht="14.25" outlineLevel="2">
      <c r="A14" s="115" t="s">
        <v>26</v>
      </c>
      <c r="B14" s="51"/>
      <c r="C14" s="51"/>
      <c r="D14" s="51"/>
      <c r="E14" s="51"/>
      <c r="F14" s="51"/>
      <c r="G14" s="51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27">
        <v>98554</v>
      </c>
      <c r="DK14" s="27">
        <v>99000</v>
      </c>
      <c r="DL14" s="27">
        <v>109448</v>
      </c>
      <c r="DM14" s="27">
        <v>121368</v>
      </c>
      <c r="DN14" s="27">
        <v>162585</v>
      </c>
      <c r="DO14" s="27">
        <v>370033</v>
      </c>
      <c r="DP14" s="27">
        <v>475252</v>
      </c>
      <c r="DQ14" s="27">
        <v>273304</v>
      </c>
      <c r="DR14" s="27">
        <v>360142</v>
      </c>
      <c r="DS14" s="27">
        <v>443054</v>
      </c>
      <c r="DT14" s="27">
        <v>421224</v>
      </c>
      <c r="DU14" s="27">
        <v>414385</v>
      </c>
      <c r="DV14" s="27">
        <v>320000</v>
      </c>
      <c r="DW14" s="27">
        <v>222000</v>
      </c>
      <c r="DX14" s="27">
        <v>255302</v>
      </c>
      <c r="DY14" s="27">
        <v>345015</v>
      </c>
      <c r="DZ14" s="27">
        <v>500779</v>
      </c>
      <c r="EA14" s="27">
        <v>166247</v>
      </c>
      <c r="EB14" s="27">
        <v>480662</v>
      </c>
      <c r="EC14" s="27">
        <v>600481</v>
      </c>
      <c r="ED14" s="27">
        <v>797189</v>
      </c>
      <c r="EE14" s="27">
        <v>444874</v>
      </c>
      <c r="EF14" s="27">
        <v>115081</v>
      </c>
      <c r="EG14" s="27">
        <v>89900</v>
      </c>
      <c r="EH14" s="27">
        <v>120754</v>
      </c>
      <c r="EI14" s="27">
        <v>163441</v>
      </c>
      <c r="EJ14" s="27">
        <v>191972</v>
      </c>
      <c r="EK14" s="27">
        <v>0</v>
      </c>
      <c r="EL14" s="27">
        <v>0</v>
      </c>
      <c r="EM14" s="27">
        <v>0</v>
      </c>
      <c r="EN14" s="27">
        <v>0</v>
      </c>
      <c r="EO14" s="27">
        <v>0</v>
      </c>
      <c r="EP14" s="27">
        <v>0</v>
      </c>
      <c r="EQ14" s="27"/>
      <c r="ER14" s="293"/>
    </row>
    <row r="15" spans="1:148" ht="14.25" outlineLevel="2">
      <c r="A15" s="115" t="s">
        <v>25</v>
      </c>
      <c r="B15" s="51"/>
      <c r="C15" s="51"/>
      <c r="D15" s="51"/>
      <c r="E15" s="51"/>
      <c r="F15" s="51"/>
      <c r="G15" s="51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27">
        <v>564419</v>
      </c>
      <c r="DK15" s="27">
        <v>640000</v>
      </c>
      <c r="DL15" s="27">
        <v>831702</v>
      </c>
      <c r="DM15" s="27">
        <v>1099770</v>
      </c>
      <c r="DN15" s="27">
        <v>1102782</v>
      </c>
      <c r="DO15" s="27">
        <v>1331970</v>
      </c>
      <c r="DP15" s="27">
        <v>1387675</v>
      </c>
      <c r="DQ15" s="27">
        <v>1130219</v>
      </c>
      <c r="DR15" s="27">
        <v>814808</v>
      </c>
      <c r="DS15" s="27">
        <v>1184154</v>
      </c>
      <c r="DT15" s="27">
        <v>1273992</v>
      </c>
      <c r="DU15" s="27">
        <v>1482386</v>
      </c>
      <c r="DV15" s="27">
        <v>1948906</v>
      </c>
      <c r="DW15" s="27">
        <v>2129000</v>
      </c>
      <c r="DX15" s="27">
        <v>2271311</v>
      </c>
      <c r="DY15" s="27">
        <v>2198389</v>
      </c>
      <c r="DZ15" s="27">
        <v>2267870</v>
      </c>
      <c r="EA15" s="27">
        <v>1852554</v>
      </c>
      <c r="EB15" s="27">
        <v>1912683</v>
      </c>
      <c r="EC15" s="27">
        <v>1485005.09</v>
      </c>
      <c r="ED15" s="27">
        <v>1811578.41</v>
      </c>
      <c r="EE15" s="27">
        <v>1899150</v>
      </c>
      <c r="EF15" s="27">
        <v>2164261.88</v>
      </c>
      <c r="EG15" s="27">
        <v>2189357.48</v>
      </c>
      <c r="EH15" s="27">
        <v>1815127.22</v>
      </c>
      <c r="EI15" s="27">
        <v>1237445</v>
      </c>
      <c r="EJ15" s="27">
        <v>1013416</v>
      </c>
      <c r="EK15" s="27">
        <v>1212126</v>
      </c>
      <c r="EL15" s="27">
        <v>1318966</v>
      </c>
      <c r="EM15" s="27">
        <v>1291197</v>
      </c>
      <c r="EN15" s="27">
        <v>1128917</v>
      </c>
      <c r="EO15" s="27">
        <v>1256583.7</v>
      </c>
      <c r="EP15" s="27">
        <v>1230681.04</v>
      </c>
      <c r="EQ15" s="27"/>
      <c r="ER15" s="293"/>
    </row>
    <row r="16" spans="1:148" s="118" customFormat="1" ht="14.25" outlineLevel="2">
      <c r="A16" s="116" t="s">
        <v>6</v>
      </c>
      <c r="B16" s="117"/>
      <c r="C16" s="117"/>
      <c r="D16" s="117"/>
      <c r="E16" s="117"/>
      <c r="F16" s="117"/>
      <c r="G16" s="117"/>
      <c r="H16" s="54">
        <v>256807</v>
      </c>
      <c r="I16" s="54">
        <v>241023</v>
      </c>
      <c r="J16" s="54">
        <v>241295</v>
      </c>
      <c r="K16" s="54">
        <v>226742</v>
      </c>
      <c r="L16" s="54">
        <v>241255</v>
      </c>
      <c r="M16" s="54">
        <v>235169</v>
      </c>
      <c r="N16" s="54">
        <v>301073</v>
      </c>
      <c r="O16" s="54">
        <v>263037</v>
      </c>
      <c r="P16" s="54">
        <v>242844</v>
      </c>
      <c r="Q16" s="54">
        <v>291834</v>
      </c>
      <c r="R16" s="54">
        <v>277588</v>
      </c>
      <c r="S16" s="54">
        <v>290026</v>
      </c>
      <c r="T16" s="54">
        <v>294949</v>
      </c>
      <c r="U16" s="54">
        <v>321311</v>
      </c>
      <c r="V16" s="54">
        <v>340169</v>
      </c>
      <c r="W16" s="54">
        <v>358032</v>
      </c>
      <c r="X16" s="54">
        <v>383649</v>
      </c>
      <c r="Y16" s="54">
        <v>431396</v>
      </c>
      <c r="Z16" s="54">
        <v>460677</v>
      </c>
      <c r="AA16" s="54">
        <v>470359</v>
      </c>
      <c r="AB16" s="54">
        <v>516522</v>
      </c>
      <c r="AC16" s="54">
        <v>528353</v>
      </c>
      <c r="AD16" s="54">
        <v>554725</v>
      </c>
      <c r="AE16" s="54">
        <v>546488</v>
      </c>
      <c r="AF16" s="54">
        <v>565532</v>
      </c>
      <c r="AG16" s="54">
        <v>574048</v>
      </c>
      <c r="AH16" s="54">
        <v>610708</v>
      </c>
      <c r="AI16" s="54">
        <v>615221</v>
      </c>
      <c r="AJ16" s="54">
        <v>557596</v>
      </c>
      <c r="AK16" s="54">
        <v>637314</v>
      </c>
      <c r="AL16" s="54">
        <v>704491</v>
      </c>
      <c r="AM16" s="54">
        <v>736635</v>
      </c>
      <c r="AN16" s="54">
        <v>664391</v>
      </c>
      <c r="AO16" s="54">
        <v>639270</v>
      </c>
      <c r="AP16" s="54">
        <v>717099</v>
      </c>
      <c r="AQ16" s="54">
        <v>695312</v>
      </c>
      <c r="AR16" s="54">
        <v>727154</v>
      </c>
      <c r="AS16" s="54">
        <v>711355</v>
      </c>
      <c r="AT16" s="54">
        <v>721732</v>
      </c>
      <c r="AU16" s="54">
        <v>874166</v>
      </c>
      <c r="AV16" s="54">
        <v>852441</v>
      </c>
      <c r="AW16" s="54">
        <v>926051</v>
      </c>
      <c r="AX16" s="54">
        <v>920361</v>
      </c>
      <c r="AY16" s="54">
        <v>969752</v>
      </c>
      <c r="AZ16" s="54">
        <v>988856</v>
      </c>
      <c r="BA16" s="54">
        <v>1066446</v>
      </c>
      <c r="BB16" s="54">
        <v>1063473</v>
      </c>
      <c r="BC16" s="54">
        <v>1087881</v>
      </c>
      <c r="BD16" s="54">
        <v>819337</v>
      </c>
      <c r="BE16" s="54">
        <v>874042</v>
      </c>
      <c r="BF16" s="54">
        <v>1121683</v>
      </c>
      <c r="BG16" s="54">
        <v>1189593</v>
      </c>
      <c r="BH16" s="54">
        <v>1168526</v>
      </c>
      <c r="BI16" s="54">
        <v>1205357</v>
      </c>
      <c r="BJ16" s="54">
        <v>1130265</v>
      </c>
      <c r="BK16" s="54">
        <v>1178577</v>
      </c>
      <c r="BL16" s="54">
        <v>1252593</v>
      </c>
      <c r="BM16" s="54">
        <v>1347288</v>
      </c>
      <c r="BN16" s="54">
        <v>1248997</v>
      </c>
      <c r="BO16" s="54">
        <v>1528380</v>
      </c>
      <c r="BP16" s="54">
        <v>1565643</v>
      </c>
      <c r="BQ16" s="54">
        <v>1649309</v>
      </c>
      <c r="BR16" s="54">
        <v>1594124</v>
      </c>
      <c r="BS16" s="54">
        <v>1529021</v>
      </c>
      <c r="BT16" s="54">
        <v>1532245</v>
      </c>
      <c r="BU16" s="54">
        <v>1603229</v>
      </c>
      <c r="BV16" s="54">
        <v>1491960</v>
      </c>
      <c r="BW16" s="54">
        <v>1494062</v>
      </c>
      <c r="BX16" s="54">
        <v>1684965</v>
      </c>
      <c r="BY16" s="54">
        <v>1568260</v>
      </c>
      <c r="BZ16" s="54">
        <v>1616443</v>
      </c>
      <c r="CA16" s="54">
        <v>1615637</v>
      </c>
      <c r="CB16" s="54">
        <v>1647221</v>
      </c>
      <c r="CC16" s="54">
        <v>1628199</v>
      </c>
      <c r="CD16" s="54">
        <v>1730030</v>
      </c>
      <c r="CE16" s="54">
        <v>1827210</v>
      </c>
      <c r="CF16" s="54">
        <v>2084627</v>
      </c>
      <c r="CG16" s="54">
        <v>2043825</v>
      </c>
      <c r="CH16" s="54">
        <v>1728150</v>
      </c>
      <c r="CI16" s="54">
        <v>1950701</v>
      </c>
      <c r="CJ16" s="54">
        <v>2070961</v>
      </c>
      <c r="CK16" s="54">
        <v>1867377</v>
      </c>
      <c r="CL16" s="54">
        <v>1825474</v>
      </c>
      <c r="CM16" s="54">
        <v>1643365</v>
      </c>
      <c r="CN16" s="54">
        <v>1507272</v>
      </c>
      <c r="CO16" s="54">
        <v>1704882</v>
      </c>
      <c r="CP16" s="54">
        <v>1746076</v>
      </c>
      <c r="CQ16" s="54">
        <v>1573180</v>
      </c>
      <c r="CR16" s="54">
        <v>1647270</v>
      </c>
      <c r="CS16" s="54">
        <v>1901630</v>
      </c>
      <c r="CT16" s="54">
        <v>1998495</v>
      </c>
      <c r="CU16" s="54">
        <v>1818530</v>
      </c>
      <c r="CV16" s="54">
        <v>1871549</v>
      </c>
      <c r="CW16" s="54">
        <v>1816366</v>
      </c>
      <c r="CX16" s="54">
        <v>1667795</v>
      </c>
      <c r="CY16" s="54">
        <v>1354839</v>
      </c>
      <c r="CZ16" s="54">
        <v>1473176</v>
      </c>
      <c r="DA16" s="54">
        <v>1509710</v>
      </c>
      <c r="DB16" s="54">
        <v>1594735</v>
      </c>
      <c r="DC16" s="54">
        <v>1752219</v>
      </c>
      <c r="DD16" s="54">
        <v>1709113</v>
      </c>
      <c r="DE16" s="54">
        <v>1505619</v>
      </c>
      <c r="DF16" s="54">
        <v>1686524</v>
      </c>
      <c r="DG16" s="54">
        <v>1533440</v>
      </c>
      <c r="DH16" s="54">
        <v>1653125</v>
      </c>
      <c r="DI16" s="28">
        <v>1780712</v>
      </c>
      <c r="DJ16" s="28">
        <v>1756298</v>
      </c>
      <c r="DK16" s="28">
        <v>1779549</v>
      </c>
      <c r="DL16" s="28">
        <v>1897243</v>
      </c>
      <c r="DM16" s="28">
        <v>1932057</v>
      </c>
      <c r="DN16" s="28">
        <v>1516327</v>
      </c>
      <c r="DO16" s="28">
        <v>1631936</v>
      </c>
      <c r="DP16" s="28">
        <v>1471351</v>
      </c>
      <c r="DQ16" s="28">
        <v>1950547.63</v>
      </c>
      <c r="DR16" s="28">
        <v>1744625</v>
      </c>
      <c r="DS16" s="28">
        <v>1666605</v>
      </c>
      <c r="DT16" s="28">
        <v>1549585</v>
      </c>
      <c r="DU16" s="28">
        <v>1811681</v>
      </c>
      <c r="DV16" s="28">
        <v>1971794</v>
      </c>
      <c r="DW16" s="28">
        <v>2576555</v>
      </c>
      <c r="DX16" s="28">
        <v>2389353</v>
      </c>
      <c r="DY16" s="28">
        <v>2477312</v>
      </c>
      <c r="DZ16" s="28">
        <v>2653516</v>
      </c>
      <c r="EA16" s="28">
        <v>2555830</v>
      </c>
      <c r="EB16" s="28">
        <v>2184770</v>
      </c>
      <c r="EC16" s="28">
        <v>2168035.557</v>
      </c>
      <c r="ED16" s="28">
        <v>2438207.75</v>
      </c>
      <c r="EE16" s="28">
        <v>2294815</v>
      </c>
      <c r="EF16" s="28">
        <v>2316910</v>
      </c>
      <c r="EG16" s="28">
        <v>2055800.5</v>
      </c>
      <c r="EH16" s="28">
        <v>1731874</v>
      </c>
      <c r="EI16" s="28">
        <v>1665676</v>
      </c>
      <c r="EJ16" s="28">
        <v>1348199</v>
      </c>
      <c r="EK16" s="28">
        <v>1386950</v>
      </c>
      <c r="EL16" s="28">
        <v>1604454</v>
      </c>
      <c r="EM16" s="28">
        <v>1454956</v>
      </c>
      <c r="EN16" s="28">
        <v>1392075</v>
      </c>
      <c r="EO16" s="28">
        <v>1326291.67</v>
      </c>
      <c r="EP16" s="28">
        <v>1130547.1</v>
      </c>
      <c r="EQ16" s="28"/>
      <c r="ER16" s="293"/>
    </row>
    <row r="17" spans="1:148" ht="14.25" outlineLevel="2">
      <c r="A17" s="115" t="s">
        <v>26</v>
      </c>
      <c r="B17" s="51"/>
      <c r="C17" s="51"/>
      <c r="D17" s="51"/>
      <c r="E17" s="51"/>
      <c r="F17" s="51"/>
      <c r="G17" s="51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27">
        <v>713443</v>
      </c>
      <c r="DK17" s="27">
        <v>369000</v>
      </c>
      <c r="DL17" s="27">
        <v>349777</v>
      </c>
      <c r="DM17" s="27">
        <v>304680</v>
      </c>
      <c r="DN17" s="27">
        <v>373143</v>
      </c>
      <c r="DO17" s="27">
        <v>275080</v>
      </c>
      <c r="DP17" s="27">
        <v>586543</v>
      </c>
      <c r="DQ17" s="27">
        <v>468234</v>
      </c>
      <c r="DR17" s="27">
        <v>503125</v>
      </c>
      <c r="DS17" s="27">
        <v>494443</v>
      </c>
      <c r="DT17" s="27">
        <v>494703</v>
      </c>
      <c r="DU17" s="27">
        <v>500886</v>
      </c>
      <c r="DV17" s="27">
        <v>584981</v>
      </c>
      <c r="DW17" s="27">
        <v>591201</v>
      </c>
      <c r="DX17" s="27">
        <v>471528</v>
      </c>
      <c r="DY17" s="27">
        <v>409420</v>
      </c>
      <c r="DZ17" s="27">
        <v>506472</v>
      </c>
      <c r="EA17" s="27">
        <v>453471</v>
      </c>
      <c r="EB17" s="27">
        <v>286802</v>
      </c>
      <c r="EC17" s="27">
        <v>397223</v>
      </c>
      <c r="ED17" s="27">
        <v>394610</v>
      </c>
      <c r="EE17" s="27">
        <v>345289</v>
      </c>
      <c r="EF17" s="27">
        <v>349878</v>
      </c>
      <c r="EG17" s="27">
        <v>176992</v>
      </c>
      <c r="EH17" s="27">
        <v>106922</v>
      </c>
      <c r="EI17" s="27">
        <v>65943</v>
      </c>
      <c r="EJ17" s="27">
        <v>0</v>
      </c>
      <c r="EK17" s="27">
        <v>0</v>
      </c>
      <c r="EL17" s="27">
        <v>0</v>
      </c>
      <c r="EM17" s="27">
        <v>0</v>
      </c>
      <c r="EN17" s="27">
        <v>0</v>
      </c>
      <c r="EO17" s="27">
        <v>0</v>
      </c>
      <c r="EP17" s="27">
        <v>0</v>
      </c>
      <c r="EQ17" s="27"/>
      <c r="ER17" s="293"/>
    </row>
    <row r="18" spans="1:148" ht="14.25" outlineLevel="2">
      <c r="A18" s="115" t="s">
        <v>25</v>
      </c>
      <c r="B18" s="51"/>
      <c r="C18" s="51"/>
      <c r="D18" s="51"/>
      <c r="E18" s="51"/>
      <c r="F18" s="51"/>
      <c r="G18" s="51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27">
        <v>1042855</v>
      </c>
      <c r="DK18" s="27">
        <v>1410549</v>
      </c>
      <c r="DL18" s="27">
        <v>1547466</v>
      </c>
      <c r="DM18" s="27">
        <v>1627377</v>
      </c>
      <c r="DN18" s="27">
        <v>1143184</v>
      </c>
      <c r="DO18" s="27">
        <v>1356856</v>
      </c>
      <c r="DP18" s="27">
        <v>884808</v>
      </c>
      <c r="DQ18" s="27">
        <v>1482313.63</v>
      </c>
      <c r="DR18" s="27">
        <v>1241500</v>
      </c>
      <c r="DS18" s="27">
        <v>1172162</v>
      </c>
      <c r="DT18" s="27">
        <v>1054882</v>
      </c>
      <c r="DU18" s="27">
        <v>1310795</v>
      </c>
      <c r="DV18" s="27">
        <v>1386813</v>
      </c>
      <c r="DW18" s="27">
        <v>1985354</v>
      </c>
      <c r="DX18" s="27">
        <v>1917825</v>
      </c>
      <c r="DY18" s="27">
        <v>2067892</v>
      </c>
      <c r="DZ18" s="27">
        <v>2147044</v>
      </c>
      <c r="EA18" s="27">
        <v>2102359</v>
      </c>
      <c r="EB18" s="27">
        <v>1897968</v>
      </c>
      <c r="EC18" s="27">
        <v>1770812.557</v>
      </c>
      <c r="ED18" s="27">
        <v>2043597.75</v>
      </c>
      <c r="EE18" s="27">
        <v>1949526</v>
      </c>
      <c r="EF18" s="27">
        <v>1967032</v>
      </c>
      <c r="EG18" s="27">
        <v>1878808.5</v>
      </c>
      <c r="EH18" s="27">
        <v>1624952</v>
      </c>
      <c r="EI18" s="27">
        <v>1599733</v>
      </c>
      <c r="EJ18" s="27">
        <v>1348199</v>
      </c>
      <c r="EK18" s="27">
        <v>1386950</v>
      </c>
      <c r="EL18" s="27">
        <v>1604454</v>
      </c>
      <c r="EM18" s="27">
        <v>1454956</v>
      </c>
      <c r="EN18" s="27">
        <v>1392075</v>
      </c>
      <c r="EO18" s="27">
        <v>1326291.67</v>
      </c>
      <c r="EP18" s="27">
        <v>1130547.1</v>
      </c>
      <c r="EQ18" s="27"/>
      <c r="ER18" s="293"/>
    </row>
    <row r="19" spans="1:148" s="118" customFormat="1" ht="14.25" outlineLevel="2">
      <c r="A19" s="116" t="s">
        <v>7</v>
      </c>
      <c r="B19" s="117"/>
      <c r="C19" s="117"/>
      <c r="D19" s="117"/>
      <c r="E19" s="117"/>
      <c r="F19" s="117"/>
      <c r="G19" s="117"/>
      <c r="H19" s="54">
        <v>16356</v>
      </c>
      <c r="I19" s="54">
        <v>16311</v>
      </c>
      <c r="J19" s="54">
        <v>11697</v>
      </c>
      <c r="K19" s="54">
        <v>18478</v>
      </c>
      <c r="L19" s="54">
        <v>16658</v>
      </c>
      <c r="M19" s="54">
        <v>19792</v>
      </c>
      <c r="N19" s="54">
        <v>17646</v>
      </c>
      <c r="O19" s="54">
        <v>22426</v>
      </c>
      <c r="P19" s="54">
        <v>27919</v>
      </c>
      <c r="Q19" s="54">
        <v>23798</v>
      </c>
      <c r="R19" s="54">
        <v>28198</v>
      </c>
      <c r="S19" s="54">
        <v>25818</v>
      </c>
      <c r="T19" s="54">
        <v>29387</v>
      </c>
      <c r="U19" s="54">
        <v>33489</v>
      </c>
      <c r="V19" s="54">
        <v>34301</v>
      </c>
      <c r="W19" s="54">
        <v>35380</v>
      </c>
      <c r="X19" s="54">
        <v>43221</v>
      </c>
      <c r="Y19" s="54">
        <v>51691</v>
      </c>
      <c r="Z19" s="54">
        <v>66297</v>
      </c>
      <c r="AA19" s="54">
        <v>78614</v>
      </c>
      <c r="AB19" s="54">
        <v>92416</v>
      </c>
      <c r="AC19" s="54">
        <v>102585</v>
      </c>
      <c r="AD19" s="54">
        <v>107868</v>
      </c>
      <c r="AE19" s="54">
        <v>110689</v>
      </c>
      <c r="AF19" s="54">
        <v>100754</v>
      </c>
      <c r="AG19" s="54">
        <v>90461</v>
      </c>
      <c r="AH19" s="54">
        <v>102204</v>
      </c>
      <c r="AI19" s="54">
        <v>103852</v>
      </c>
      <c r="AJ19" s="54">
        <v>214606</v>
      </c>
      <c r="AK19" s="54">
        <v>102094</v>
      </c>
      <c r="AL19" s="54">
        <v>91356</v>
      </c>
      <c r="AM19" s="54">
        <v>80494</v>
      </c>
      <c r="AN19" s="54">
        <v>184070</v>
      </c>
      <c r="AO19" s="54">
        <v>194325</v>
      </c>
      <c r="AP19" s="54">
        <v>209477</v>
      </c>
      <c r="AQ19" s="54">
        <v>205658</v>
      </c>
      <c r="AR19" s="54">
        <v>207692</v>
      </c>
      <c r="AS19" s="54">
        <v>218582</v>
      </c>
      <c r="AT19" s="54">
        <v>181921</v>
      </c>
      <c r="AU19" s="54">
        <v>176566</v>
      </c>
      <c r="AV19" s="54">
        <v>161733</v>
      </c>
      <c r="AW19" s="54">
        <v>161393</v>
      </c>
      <c r="AX19" s="54">
        <v>139997</v>
      </c>
      <c r="AY19" s="54">
        <v>123729</v>
      </c>
      <c r="AZ19" s="54">
        <v>116625</v>
      </c>
      <c r="BA19" s="54">
        <v>121008</v>
      </c>
      <c r="BB19" s="54">
        <v>114346</v>
      </c>
      <c r="BC19" s="54">
        <v>110105</v>
      </c>
      <c r="BD19" s="54">
        <v>109114</v>
      </c>
      <c r="BE19" s="54">
        <v>119055</v>
      </c>
      <c r="BF19" s="54">
        <v>126645</v>
      </c>
      <c r="BG19" s="54">
        <v>121064</v>
      </c>
      <c r="BH19" s="54">
        <v>133396</v>
      </c>
      <c r="BI19" s="54">
        <v>123445</v>
      </c>
      <c r="BJ19" s="54">
        <v>133939</v>
      </c>
      <c r="BK19" s="54">
        <v>140283</v>
      </c>
      <c r="BL19" s="54">
        <v>140958</v>
      </c>
      <c r="BM19" s="54">
        <v>136065</v>
      </c>
      <c r="BN19" s="54">
        <v>280475</v>
      </c>
      <c r="BO19" s="54">
        <v>147027</v>
      </c>
      <c r="BP19" s="54">
        <v>200133</v>
      </c>
      <c r="BQ19" s="54">
        <v>249422</v>
      </c>
      <c r="BR19" s="54">
        <v>270845</v>
      </c>
      <c r="BS19" s="54">
        <v>315785</v>
      </c>
      <c r="BT19" s="54">
        <v>320253</v>
      </c>
      <c r="BU19" s="54">
        <v>303473</v>
      </c>
      <c r="BV19" s="54">
        <v>284560</v>
      </c>
      <c r="BW19" s="54">
        <v>291717</v>
      </c>
      <c r="BX19" s="54">
        <v>233436</v>
      </c>
      <c r="BY19" s="54">
        <v>204263</v>
      </c>
      <c r="BZ19" s="54">
        <v>192426</v>
      </c>
      <c r="CA19" s="54">
        <v>185668</v>
      </c>
      <c r="CB19" s="54">
        <v>208746</v>
      </c>
      <c r="CC19" s="54">
        <v>180744</v>
      </c>
      <c r="CD19" s="54">
        <v>181535</v>
      </c>
      <c r="CE19" s="54">
        <v>173066</v>
      </c>
      <c r="CF19" s="54">
        <v>162786</v>
      </c>
      <c r="CG19" s="54">
        <v>159161</v>
      </c>
      <c r="CH19" s="54">
        <v>150639</v>
      </c>
      <c r="CI19" s="54">
        <v>164007</v>
      </c>
      <c r="CJ19" s="54">
        <v>159407</v>
      </c>
      <c r="CK19" s="54">
        <v>160396</v>
      </c>
      <c r="CL19" s="54">
        <v>168053</v>
      </c>
      <c r="CM19" s="54">
        <v>169309</v>
      </c>
      <c r="CN19" s="54">
        <v>171899</v>
      </c>
      <c r="CO19" s="54">
        <v>171230</v>
      </c>
      <c r="CP19" s="54">
        <v>190145</v>
      </c>
      <c r="CQ19" s="54">
        <v>161583</v>
      </c>
      <c r="CR19" s="54">
        <v>152093</v>
      </c>
      <c r="CS19" s="54">
        <v>144806</v>
      </c>
      <c r="CT19" s="54">
        <v>143607</v>
      </c>
      <c r="CU19" s="54">
        <v>136449</v>
      </c>
      <c r="CV19" s="54">
        <v>169858</v>
      </c>
      <c r="CW19" s="54">
        <v>163723</v>
      </c>
      <c r="CX19" s="54">
        <v>150933</v>
      </c>
      <c r="CY19" s="54">
        <v>209008</v>
      </c>
      <c r="CZ19" s="54">
        <v>207974</v>
      </c>
      <c r="DA19" s="54">
        <v>211947</v>
      </c>
      <c r="DB19" s="54">
        <v>221857</v>
      </c>
      <c r="DC19" s="54">
        <v>224960</v>
      </c>
      <c r="DD19" s="54">
        <v>235090</v>
      </c>
      <c r="DE19" s="54">
        <v>245889</v>
      </c>
      <c r="DF19" s="54">
        <v>242351</v>
      </c>
      <c r="DG19" s="54">
        <v>234299</v>
      </c>
      <c r="DH19" s="54">
        <v>184056</v>
      </c>
      <c r="DI19" s="28">
        <v>159289</v>
      </c>
      <c r="DJ19" s="28">
        <v>159289</v>
      </c>
      <c r="DK19" s="28">
        <v>170476</v>
      </c>
      <c r="DL19" s="28">
        <v>179666</v>
      </c>
      <c r="DM19" s="28">
        <v>183613</v>
      </c>
      <c r="DN19" s="28">
        <v>251541</v>
      </c>
      <c r="DO19" s="28">
        <v>242882</v>
      </c>
      <c r="DP19" s="28">
        <v>276274</v>
      </c>
      <c r="DQ19" s="28">
        <v>213341.44</v>
      </c>
      <c r="DR19" s="28">
        <v>206795</v>
      </c>
      <c r="DS19" s="28">
        <v>211917</v>
      </c>
      <c r="DT19" s="28">
        <v>212616</v>
      </c>
      <c r="DU19" s="28">
        <v>202944</v>
      </c>
      <c r="DV19" s="28">
        <v>218239</v>
      </c>
      <c r="DW19" s="28">
        <v>252336</v>
      </c>
      <c r="DX19" s="28">
        <v>239428</v>
      </c>
      <c r="DY19" s="28">
        <v>246445</v>
      </c>
      <c r="DZ19" s="28">
        <v>251366</v>
      </c>
      <c r="EA19" s="28">
        <v>260148</v>
      </c>
      <c r="EB19" s="28">
        <v>253492</v>
      </c>
      <c r="EC19" s="28">
        <v>259704.12</v>
      </c>
      <c r="ED19" s="28">
        <v>294934</v>
      </c>
      <c r="EE19" s="28">
        <v>320144</v>
      </c>
      <c r="EF19" s="28">
        <v>325919</v>
      </c>
      <c r="EG19" s="28">
        <v>290405</v>
      </c>
      <c r="EH19" s="28">
        <v>316692</v>
      </c>
      <c r="EI19" s="28">
        <v>324086</v>
      </c>
      <c r="EJ19" s="28">
        <v>313035</v>
      </c>
      <c r="EK19" s="28">
        <v>319487</v>
      </c>
      <c r="EL19" s="28">
        <v>307378</v>
      </c>
      <c r="EM19" s="28">
        <v>287830</v>
      </c>
      <c r="EN19" s="28">
        <v>297690</v>
      </c>
      <c r="EO19" s="28">
        <v>284734.915</v>
      </c>
      <c r="EP19" s="28">
        <v>276247.93</v>
      </c>
      <c r="EQ19" s="28"/>
      <c r="ER19" s="293"/>
    </row>
    <row r="20" spans="1:148" ht="14.25" outlineLevel="2">
      <c r="A20" s="115" t="s">
        <v>26</v>
      </c>
      <c r="B20" s="51"/>
      <c r="C20" s="51"/>
      <c r="D20" s="51"/>
      <c r="E20" s="51"/>
      <c r="F20" s="51"/>
      <c r="G20" s="51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27">
        <v>0</v>
      </c>
      <c r="DK20" s="27">
        <v>0</v>
      </c>
      <c r="DL20" s="27">
        <v>0</v>
      </c>
      <c r="DM20" s="27">
        <v>0</v>
      </c>
      <c r="DN20" s="27">
        <v>0</v>
      </c>
      <c r="DO20" s="27">
        <v>0</v>
      </c>
      <c r="DP20" s="27">
        <v>0</v>
      </c>
      <c r="DQ20" s="27">
        <v>0</v>
      </c>
      <c r="DR20" s="27">
        <v>0</v>
      </c>
      <c r="DS20" s="27">
        <v>0</v>
      </c>
      <c r="DT20" s="27">
        <v>0</v>
      </c>
      <c r="DU20" s="27">
        <v>0</v>
      </c>
      <c r="DV20" s="27">
        <v>0</v>
      </c>
      <c r="DW20" s="27">
        <v>0</v>
      </c>
      <c r="DX20" s="27">
        <v>0</v>
      </c>
      <c r="DY20" s="27">
        <v>0</v>
      </c>
      <c r="DZ20" s="27">
        <v>0</v>
      </c>
      <c r="EA20" s="27">
        <v>0</v>
      </c>
      <c r="EB20" s="27">
        <v>0</v>
      </c>
      <c r="EC20" s="27">
        <v>0</v>
      </c>
      <c r="ED20" s="27">
        <v>0</v>
      </c>
      <c r="EE20" s="27">
        <v>0</v>
      </c>
      <c r="EF20" s="27">
        <v>0</v>
      </c>
      <c r="EG20" s="27">
        <v>0</v>
      </c>
      <c r="EH20" s="27">
        <v>0</v>
      </c>
      <c r="EI20" s="27">
        <v>0</v>
      </c>
      <c r="EJ20" s="27">
        <v>0</v>
      </c>
      <c r="EK20" s="27">
        <v>0</v>
      </c>
      <c r="EL20" s="27">
        <v>0</v>
      </c>
      <c r="EM20" s="27">
        <v>0</v>
      </c>
      <c r="EN20" s="27">
        <v>0</v>
      </c>
      <c r="EO20" s="27">
        <v>0</v>
      </c>
      <c r="EP20" s="27">
        <v>0</v>
      </c>
      <c r="EQ20" s="27"/>
      <c r="ER20" s="292"/>
    </row>
    <row r="21" spans="1:148" ht="14.25" outlineLevel="2">
      <c r="A21" s="115" t="s">
        <v>25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27">
        <v>159289</v>
      </c>
      <c r="DK21" s="27">
        <v>170476</v>
      </c>
      <c r="DL21" s="27">
        <v>179666</v>
      </c>
      <c r="DM21" s="27">
        <v>183613</v>
      </c>
      <c r="DN21" s="27">
        <v>251541</v>
      </c>
      <c r="DO21" s="27">
        <v>242882</v>
      </c>
      <c r="DP21" s="27">
        <v>276274</v>
      </c>
      <c r="DQ21" s="27">
        <v>213341.44</v>
      </c>
      <c r="DR21" s="27">
        <v>206795</v>
      </c>
      <c r="DS21" s="27">
        <v>211917</v>
      </c>
      <c r="DT21" s="27">
        <v>212616</v>
      </c>
      <c r="DU21" s="27">
        <v>202944</v>
      </c>
      <c r="DV21" s="27">
        <v>218239</v>
      </c>
      <c r="DW21" s="27">
        <v>252336</v>
      </c>
      <c r="DX21" s="27">
        <v>239428</v>
      </c>
      <c r="DY21" s="27">
        <v>246445</v>
      </c>
      <c r="DZ21" s="27">
        <v>251366</v>
      </c>
      <c r="EA21" s="27">
        <v>260148</v>
      </c>
      <c r="EB21" s="27">
        <v>253492</v>
      </c>
      <c r="EC21" s="27">
        <v>259704.12</v>
      </c>
      <c r="ED21" s="27">
        <v>294934</v>
      </c>
      <c r="EE21" s="27">
        <v>320144</v>
      </c>
      <c r="EF21" s="27">
        <v>325919</v>
      </c>
      <c r="EG21" s="27">
        <v>290405</v>
      </c>
      <c r="EH21" s="27">
        <v>316692</v>
      </c>
      <c r="EI21" s="27">
        <v>324086</v>
      </c>
      <c r="EJ21" s="27">
        <v>313035</v>
      </c>
      <c r="EK21" s="27">
        <v>319487</v>
      </c>
      <c r="EL21" s="27">
        <v>307378</v>
      </c>
      <c r="EM21" s="27">
        <v>287830</v>
      </c>
      <c r="EN21" s="27">
        <v>297690</v>
      </c>
      <c r="EO21" s="27">
        <v>284734.915</v>
      </c>
      <c r="EP21" s="27">
        <v>276247.93</v>
      </c>
      <c r="EQ21" s="27"/>
      <c r="ER21" s="292"/>
    </row>
    <row r="22" spans="1:148" ht="14.25" outlineLevel="1">
      <c r="A22" s="115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292"/>
    </row>
    <row r="23" spans="1:148" ht="14.25">
      <c r="A23" s="61" t="s">
        <v>9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0">
        <v>629.389</v>
      </c>
      <c r="DJ23" s="50">
        <v>608.0459999999999</v>
      </c>
      <c r="DK23" s="50">
        <v>593.575</v>
      </c>
      <c r="DL23" s="50">
        <v>699.422</v>
      </c>
      <c r="DM23" s="50">
        <v>495.824</v>
      </c>
      <c r="DN23" s="50">
        <v>435.782</v>
      </c>
      <c r="DO23" s="50">
        <v>112.184</v>
      </c>
      <c r="DP23" s="50">
        <v>61.045</v>
      </c>
      <c r="DQ23" s="50">
        <v>16.078</v>
      </c>
      <c r="DR23" s="50">
        <v>90.312</v>
      </c>
      <c r="DS23" s="50">
        <v>17.435</v>
      </c>
      <c r="DT23" s="50">
        <v>16186.621000000001</v>
      </c>
      <c r="DU23" s="50">
        <v>30560.898</v>
      </c>
      <c r="DV23" s="50">
        <v>76571.39199999999</v>
      </c>
      <c r="DW23" s="50">
        <v>421714.54099999997</v>
      </c>
      <c r="DX23" s="50">
        <v>876136.4099999999</v>
      </c>
      <c r="DY23" s="50">
        <v>1083880.0219999999</v>
      </c>
      <c r="DZ23" s="50">
        <v>1236086.8530000001</v>
      </c>
      <c r="EA23" s="50">
        <v>721326.4900000001</v>
      </c>
      <c r="EB23" s="50">
        <v>599298.136</v>
      </c>
      <c r="EC23" s="50">
        <v>702014.584</v>
      </c>
      <c r="ED23" s="50">
        <v>251150.57700000002</v>
      </c>
      <c r="EE23" s="50">
        <v>171405.887</v>
      </c>
      <c r="EF23" s="50">
        <v>1379.678</v>
      </c>
      <c r="EG23" s="50">
        <v>646785.8899999999</v>
      </c>
      <c r="EH23" s="50">
        <v>471585.436</v>
      </c>
      <c r="EI23" s="50">
        <v>433331.94499336</v>
      </c>
      <c r="EJ23" s="50">
        <v>452992.741408743</v>
      </c>
      <c r="EK23" s="50">
        <v>466135.907640672</v>
      </c>
      <c r="EL23" s="50">
        <v>601314.811758346</v>
      </c>
      <c r="EM23" s="50">
        <v>1074642.252</v>
      </c>
      <c r="EN23" s="50">
        <v>1079330.885</v>
      </c>
      <c r="EO23" s="50">
        <v>1845198.3180000002</v>
      </c>
      <c r="EP23" s="50">
        <v>726838.073</v>
      </c>
      <c r="EQ23" s="292"/>
      <c r="ER23" s="292"/>
    </row>
    <row r="24" spans="1:147" ht="14.25" outlineLevel="2">
      <c r="A24" s="29" t="s">
        <v>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27">
        <v>569.567</v>
      </c>
      <c r="DJ24" s="27">
        <v>583.61</v>
      </c>
      <c r="DK24" s="27">
        <v>581.56</v>
      </c>
      <c r="DL24" s="27">
        <v>583.81</v>
      </c>
      <c r="DM24" s="27">
        <v>469.4</v>
      </c>
      <c r="DN24" s="27">
        <v>416.978</v>
      </c>
      <c r="DO24" s="27">
        <v>86.876</v>
      </c>
      <c r="DP24" s="27">
        <v>61.009</v>
      </c>
      <c r="DQ24" s="27">
        <v>16.075</v>
      </c>
      <c r="DR24" s="27">
        <v>28.488</v>
      </c>
      <c r="DS24" s="27">
        <v>12.6</v>
      </c>
      <c r="DT24" s="27">
        <v>16170.341</v>
      </c>
      <c r="DU24" s="27">
        <v>29387.125</v>
      </c>
      <c r="DV24" s="27">
        <v>76547.68</v>
      </c>
      <c r="DW24" s="27">
        <v>92252.95</v>
      </c>
      <c r="DX24" s="27">
        <v>53976.918</v>
      </c>
      <c r="DY24" s="27">
        <v>61919.98</v>
      </c>
      <c r="DZ24" s="27">
        <v>54318.853</v>
      </c>
      <c r="EA24" s="27">
        <v>112188.77</v>
      </c>
      <c r="EB24" s="27">
        <v>89879.42</v>
      </c>
      <c r="EC24" s="27">
        <v>62959.806</v>
      </c>
      <c r="ED24" s="27">
        <v>52095.105</v>
      </c>
      <c r="EE24" s="27">
        <v>33669.387</v>
      </c>
      <c r="EF24" s="27">
        <v>1338.915</v>
      </c>
      <c r="EG24" s="27">
        <v>62423.09</v>
      </c>
      <c r="EH24" s="27">
        <v>30465.436</v>
      </c>
      <c r="EI24" s="27">
        <v>30888.456</v>
      </c>
      <c r="EJ24" s="27">
        <v>74257.515</v>
      </c>
      <c r="EK24" s="27">
        <v>74037.262</v>
      </c>
      <c r="EL24" s="27">
        <v>75189.485</v>
      </c>
      <c r="EM24" s="27">
        <v>112219.2</v>
      </c>
      <c r="EN24" s="27">
        <v>39772.636</v>
      </c>
      <c r="EO24" s="27">
        <v>39004</v>
      </c>
      <c r="EP24" s="27">
        <v>39674.4</v>
      </c>
      <c r="EQ24" s="27"/>
    </row>
    <row r="25" spans="1:147" ht="14.25" outlineLevel="2">
      <c r="A25" s="29" t="s">
        <v>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27">
        <v>55.83</v>
      </c>
      <c r="DJ25" s="27">
        <v>20.4</v>
      </c>
      <c r="DK25" s="27">
        <v>6.7</v>
      </c>
      <c r="DL25" s="27">
        <v>3.302</v>
      </c>
      <c r="DM25" s="27">
        <v>3.35</v>
      </c>
      <c r="DN25" s="27">
        <v>12</v>
      </c>
      <c r="DO25" s="27">
        <v>6.808</v>
      </c>
      <c r="DP25" s="27">
        <v>0</v>
      </c>
      <c r="DQ25" s="27">
        <v>0.003</v>
      </c>
      <c r="DR25" s="27">
        <v>28.744</v>
      </c>
      <c r="DS25" s="27">
        <v>4.835</v>
      </c>
      <c r="DT25" s="27">
        <v>16.28</v>
      </c>
      <c r="DU25" s="27">
        <v>1173.773</v>
      </c>
      <c r="DV25" s="27">
        <v>23.712</v>
      </c>
      <c r="DW25" s="27">
        <v>329436.404</v>
      </c>
      <c r="DX25" s="27">
        <v>822156.042</v>
      </c>
      <c r="DY25" s="27">
        <v>1021871.51</v>
      </c>
      <c r="DZ25" s="27">
        <v>1181748</v>
      </c>
      <c r="EA25" s="27">
        <v>609056.66</v>
      </c>
      <c r="EB25" s="27">
        <v>509418.341</v>
      </c>
      <c r="EC25" s="27">
        <v>639054.778</v>
      </c>
      <c r="ED25" s="27">
        <v>198952.198</v>
      </c>
      <c r="EE25" s="27">
        <v>137716.5</v>
      </c>
      <c r="EF25" s="27">
        <v>0.401</v>
      </c>
      <c r="EG25" s="27">
        <v>457628.1</v>
      </c>
      <c r="EH25" s="27">
        <v>441000</v>
      </c>
      <c r="EI25" s="27">
        <v>402403.48899336</v>
      </c>
      <c r="EJ25" s="27">
        <v>378595.226408743</v>
      </c>
      <c r="EK25" s="27">
        <v>391918.267640672</v>
      </c>
      <c r="EL25" s="27">
        <v>525983.401758346</v>
      </c>
      <c r="EM25" s="27">
        <v>962223.052</v>
      </c>
      <c r="EN25" s="27">
        <v>1039379.749</v>
      </c>
      <c r="EO25" s="27">
        <v>1806074.198</v>
      </c>
      <c r="EP25" s="27">
        <v>687102.473</v>
      </c>
      <c r="EQ25" s="27"/>
    </row>
    <row r="26" spans="1:147" ht="14.25" outlineLevel="2">
      <c r="A26" s="29" t="s">
        <v>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27">
        <v>3.992</v>
      </c>
      <c r="DJ26" s="27">
        <v>4.036</v>
      </c>
      <c r="DK26" s="27">
        <v>5.315</v>
      </c>
      <c r="DL26" s="27">
        <v>112.31</v>
      </c>
      <c r="DM26" s="27">
        <v>23.074</v>
      </c>
      <c r="DN26" s="27">
        <v>6.804</v>
      </c>
      <c r="DO26" s="27">
        <v>18.5</v>
      </c>
      <c r="DP26" s="27">
        <v>0.036</v>
      </c>
      <c r="DQ26" s="27">
        <v>0</v>
      </c>
      <c r="DR26" s="27">
        <v>33.08</v>
      </c>
      <c r="DS26" s="27">
        <v>0</v>
      </c>
      <c r="DT26" s="27">
        <v>0</v>
      </c>
      <c r="DU26" s="27">
        <v>0</v>
      </c>
      <c r="DV26" s="27">
        <v>0</v>
      </c>
      <c r="DW26" s="27">
        <v>25.187</v>
      </c>
      <c r="DX26" s="27">
        <v>3.45</v>
      </c>
      <c r="DY26" s="27">
        <v>88.532</v>
      </c>
      <c r="DZ26" s="27">
        <v>20</v>
      </c>
      <c r="EA26" s="27">
        <v>81.06</v>
      </c>
      <c r="EB26" s="27">
        <v>0.375</v>
      </c>
      <c r="EC26" s="27">
        <v>0</v>
      </c>
      <c r="ED26" s="27">
        <v>103.274</v>
      </c>
      <c r="EE26" s="27">
        <v>20</v>
      </c>
      <c r="EF26" s="27">
        <v>40.362</v>
      </c>
      <c r="EG26" s="27">
        <v>126734.7</v>
      </c>
      <c r="EH26" s="27">
        <v>120</v>
      </c>
      <c r="EI26" s="27">
        <v>40</v>
      </c>
      <c r="EJ26" s="27">
        <v>140</v>
      </c>
      <c r="EK26" s="27">
        <v>180.378</v>
      </c>
      <c r="EL26" s="27">
        <v>141.925</v>
      </c>
      <c r="EM26" s="27">
        <v>200</v>
      </c>
      <c r="EN26" s="27">
        <v>178.5</v>
      </c>
      <c r="EO26" s="27">
        <v>120.12</v>
      </c>
      <c r="EP26" s="27">
        <v>61.2</v>
      </c>
      <c r="EQ26" s="27"/>
    </row>
    <row r="27" spans="1:147" ht="14.25" outlineLevel="1">
      <c r="A27" s="19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</row>
    <row r="28" spans="1:147" ht="14.25" outlineLevel="1">
      <c r="A28" s="61" t="s">
        <v>10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0">
        <v>485727.96099999995</v>
      </c>
      <c r="DJ28" s="50">
        <v>335717</v>
      </c>
      <c r="DK28" s="50">
        <v>609425.73</v>
      </c>
      <c r="DL28" s="50">
        <v>769735.56</v>
      </c>
      <c r="DM28" s="50">
        <v>787644.05</v>
      </c>
      <c r="DN28" s="50">
        <v>1043618</v>
      </c>
      <c r="DO28" s="50">
        <v>1333751</v>
      </c>
      <c r="DP28" s="50">
        <v>1589534</v>
      </c>
      <c r="DQ28" s="50">
        <v>1243565.35</v>
      </c>
      <c r="DR28" s="50">
        <v>1101742.912</v>
      </c>
      <c r="DS28" s="50">
        <v>1454062</v>
      </c>
      <c r="DT28" s="50">
        <v>1551246.1</v>
      </c>
      <c r="DU28" s="50">
        <v>1709870</v>
      </c>
      <c r="DV28" s="50">
        <v>1931687.44</v>
      </c>
      <c r="DW28" s="50">
        <v>2210065.04</v>
      </c>
      <c r="DX28" s="50">
        <v>1908418.57</v>
      </c>
      <c r="DY28" s="50">
        <v>2331053.296</v>
      </c>
      <c r="DZ28" s="50">
        <v>2719804.84</v>
      </c>
      <c r="EA28" s="50">
        <v>2013520</v>
      </c>
      <c r="EB28" s="50">
        <v>2561297.085</v>
      </c>
      <c r="EC28" s="50">
        <v>2163661</v>
      </c>
      <c r="ED28" s="50">
        <v>2419189</v>
      </c>
      <c r="EE28" s="50">
        <v>2160842</v>
      </c>
      <c r="EF28" s="50">
        <v>2201658</v>
      </c>
      <c r="EG28" s="50">
        <v>2095644</v>
      </c>
      <c r="EH28" s="50">
        <v>1741314</v>
      </c>
      <c r="EI28" s="50">
        <v>1369601</v>
      </c>
      <c r="EJ28" s="50">
        <v>1187133</v>
      </c>
      <c r="EK28" s="50">
        <v>1185774</v>
      </c>
      <c r="EL28" s="50">
        <v>1277930</v>
      </c>
      <c r="EM28" s="50">
        <v>1449758</v>
      </c>
      <c r="EN28" s="50">
        <v>1140331</v>
      </c>
      <c r="EO28" s="50">
        <v>1244367.6</v>
      </c>
      <c r="EP28" s="50">
        <v>1277969</v>
      </c>
      <c r="EQ28" s="50"/>
    </row>
    <row r="29" spans="1:147" ht="14.25" outlineLevel="2">
      <c r="A29" s="29" t="s">
        <v>5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27">
        <v>485727.801</v>
      </c>
      <c r="DJ29" s="27">
        <v>335639</v>
      </c>
      <c r="DK29" s="27">
        <v>609425.73</v>
      </c>
      <c r="DL29" s="27">
        <v>769735.56</v>
      </c>
      <c r="DM29" s="27">
        <v>787644.05</v>
      </c>
      <c r="DN29" s="27">
        <v>1043618</v>
      </c>
      <c r="DO29" s="27">
        <v>1333751</v>
      </c>
      <c r="DP29" s="27">
        <v>1589534</v>
      </c>
      <c r="DQ29" s="27">
        <v>1243552.09</v>
      </c>
      <c r="DR29" s="27">
        <v>1101738.15</v>
      </c>
      <c r="DS29" s="27">
        <v>1454062</v>
      </c>
      <c r="DT29" s="27">
        <v>1551246.1</v>
      </c>
      <c r="DU29" s="27">
        <v>1709870</v>
      </c>
      <c r="DV29" s="27">
        <v>1931687.44</v>
      </c>
      <c r="DW29" s="27">
        <v>2210065.04</v>
      </c>
      <c r="DX29" s="27">
        <v>1908418.57</v>
      </c>
      <c r="DY29" s="27">
        <v>2331052.79</v>
      </c>
      <c r="DZ29" s="27">
        <v>2719789.71</v>
      </c>
      <c r="EA29" s="27">
        <v>2013520</v>
      </c>
      <c r="EB29" s="27">
        <v>2561294</v>
      </c>
      <c r="EC29" s="27">
        <v>2090525</v>
      </c>
      <c r="ED29" s="27">
        <v>2419189</v>
      </c>
      <c r="EE29" s="27">
        <v>2143020</v>
      </c>
      <c r="EF29" s="27">
        <v>2201658</v>
      </c>
      <c r="EG29" s="27">
        <v>2095644</v>
      </c>
      <c r="EH29" s="27">
        <v>1719317</v>
      </c>
      <c r="EI29" s="27">
        <v>1326195</v>
      </c>
      <c r="EJ29" s="27">
        <v>1187133</v>
      </c>
      <c r="EK29" s="27">
        <v>1141932</v>
      </c>
      <c r="EL29" s="27">
        <v>1250205</v>
      </c>
      <c r="EM29" s="27">
        <v>1440150</v>
      </c>
      <c r="EN29" s="27">
        <v>1107741</v>
      </c>
      <c r="EO29" s="27">
        <v>1189619</v>
      </c>
      <c r="EP29" s="27">
        <v>1232089</v>
      </c>
      <c r="EQ29" s="27"/>
    </row>
    <row r="30" spans="1:147" ht="14.25" outlineLevel="2">
      <c r="A30" s="29" t="s">
        <v>6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27">
        <v>0.16</v>
      </c>
      <c r="DJ30" s="27">
        <v>78</v>
      </c>
      <c r="DK30" s="27">
        <v>0</v>
      </c>
      <c r="DL30" s="27">
        <v>0</v>
      </c>
      <c r="DM30" s="27">
        <v>0</v>
      </c>
      <c r="DN30" s="27">
        <v>0</v>
      </c>
      <c r="DO30" s="27">
        <v>0</v>
      </c>
      <c r="DP30" s="27">
        <v>0</v>
      </c>
      <c r="DQ30" s="27">
        <v>13.26</v>
      </c>
      <c r="DR30" s="27">
        <v>0</v>
      </c>
      <c r="DS30" s="27">
        <v>0</v>
      </c>
      <c r="DT30" s="27">
        <v>0</v>
      </c>
      <c r="DU30" s="27">
        <v>0</v>
      </c>
      <c r="DV30" s="27">
        <v>0</v>
      </c>
      <c r="DW30" s="27">
        <v>0</v>
      </c>
      <c r="DX30" s="27">
        <v>0</v>
      </c>
      <c r="DY30" s="27">
        <v>0.506</v>
      </c>
      <c r="DZ30" s="27">
        <v>15.13</v>
      </c>
      <c r="EA30" s="27">
        <v>0</v>
      </c>
      <c r="EB30" s="27">
        <v>3.085</v>
      </c>
      <c r="EC30" s="27">
        <v>73136</v>
      </c>
      <c r="ED30" s="27">
        <v>0</v>
      </c>
      <c r="EE30" s="27">
        <v>17822</v>
      </c>
      <c r="EF30" s="27">
        <v>0</v>
      </c>
      <c r="EG30" s="27">
        <v>0</v>
      </c>
      <c r="EH30" s="27">
        <v>21997</v>
      </c>
      <c r="EI30" s="27">
        <v>43406</v>
      </c>
      <c r="EJ30" s="27">
        <v>0</v>
      </c>
      <c r="EK30" s="27">
        <v>43842</v>
      </c>
      <c r="EL30" s="27">
        <v>27725</v>
      </c>
      <c r="EM30" s="27">
        <v>9608</v>
      </c>
      <c r="EN30" s="27">
        <v>32590</v>
      </c>
      <c r="EO30" s="27">
        <v>54748.6</v>
      </c>
      <c r="EP30" s="27">
        <v>45880</v>
      </c>
      <c r="EQ30" s="27"/>
    </row>
    <row r="31" spans="1:147" ht="14.25" outlineLevel="2">
      <c r="A31" s="29" t="s">
        <v>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27">
        <v>0</v>
      </c>
      <c r="DJ31" s="27">
        <v>0</v>
      </c>
      <c r="DK31" s="27">
        <v>0</v>
      </c>
      <c r="DL31" s="27">
        <v>0</v>
      </c>
      <c r="DM31" s="27">
        <v>0</v>
      </c>
      <c r="DN31" s="27">
        <v>0</v>
      </c>
      <c r="DO31" s="27">
        <v>0</v>
      </c>
      <c r="DP31" s="27">
        <v>0</v>
      </c>
      <c r="DQ31" s="27">
        <v>0</v>
      </c>
      <c r="DR31" s="27">
        <v>4.762</v>
      </c>
      <c r="DS31" s="27">
        <v>0</v>
      </c>
      <c r="DT31" s="27">
        <v>0</v>
      </c>
      <c r="DU31" s="27">
        <v>0</v>
      </c>
      <c r="DV31" s="27">
        <v>0</v>
      </c>
      <c r="DW31" s="27">
        <v>0</v>
      </c>
      <c r="DX31" s="27">
        <v>0</v>
      </c>
      <c r="DY31" s="27">
        <v>0</v>
      </c>
      <c r="DZ31" s="27">
        <v>0</v>
      </c>
      <c r="EA31" s="27">
        <v>0</v>
      </c>
      <c r="EB31" s="27">
        <v>0</v>
      </c>
      <c r="EC31" s="27">
        <v>0</v>
      </c>
      <c r="ED31" s="27">
        <v>0</v>
      </c>
      <c r="EE31" s="27">
        <v>0</v>
      </c>
      <c r="EF31" s="27">
        <v>0</v>
      </c>
      <c r="EG31" s="27">
        <v>0</v>
      </c>
      <c r="EH31" s="27">
        <v>0</v>
      </c>
      <c r="EI31" s="27">
        <v>0</v>
      </c>
      <c r="EJ31" s="27">
        <v>0</v>
      </c>
      <c r="EK31" s="27">
        <v>0</v>
      </c>
      <c r="EL31" s="27">
        <v>0</v>
      </c>
      <c r="EM31" s="27">
        <v>0</v>
      </c>
      <c r="EN31" s="27">
        <v>0</v>
      </c>
      <c r="EO31" s="27">
        <v>0</v>
      </c>
      <c r="EP31" s="27">
        <v>0</v>
      </c>
      <c r="EQ31" s="27"/>
    </row>
    <row r="32" spans="1:147" ht="14.25" outlineLevel="1">
      <c r="A32" s="19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</row>
    <row r="33" spans="1:147" ht="14.25" outlineLevel="1">
      <c r="A33" s="61" t="s">
        <v>16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4"/>
      <c r="DJ33" s="54"/>
      <c r="DK33" s="54"/>
      <c r="DL33" s="54"/>
      <c r="DM33" s="28">
        <v>-8864.81818181812</v>
      </c>
      <c r="DN33" s="28">
        <v>-381545.383856357</v>
      </c>
      <c r="DO33" s="28">
        <v>105480.516012521</v>
      </c>
      <c r="DP33" s="28">
        <v>257868.717061051</v>
      </c>
      <c r="DQ33" s="28">
        <v>86510.3695057474</v>
      </c>
      <c r="DR33" s="28">
        <v>-104050.482315766</v>
      </c>
      <c r="DS33" s="28">
        <v>-289902.94337919</v>
      </c>
      <c r="DT33" s="28">
        <v>-171605.28789357</v>
      </c>
      <c r="DU33" s="28">
        <v>-480162.835055432</v>
      </c>
      <c r="DV33" s="28">
        <v>464834.259360688</v>
      </c>
      <c r="DW33" s="28">
        <v>-225378.585841862</v>
      </c>
      <c r="DX33" s="28">
        <v>110824.405804092</v>
      </c>
      <c r="DY33" s="28">
        <v>-265932.38277512</v>
      </c>
      <c r="DZ33" s="28">
        <v>324114.20874218</v>
      </c>
      <c r="EA33" s="28">
        <v>226484.99787008</v>
      </c>
      <c r="EB33" s="28">
        <v>-1064558.19162059</v>
      </c>
      <c r="EC33" s="28">
        <v>102231.090152796</v>
      </c>
      <c r="ED33" s="28">
        <v>516888</v>
      </c>
      <c r="EE33" s="28">
        <v>124750</v>
      </c>
      <c r="EF33" s="28">
        <v>-532816</v>
      </c>
      <c r="EG33" s="28">
        <v>134756</v>
      </c>
      <c r="EH33" s="28">
        <v>-161682</v>
      </c>
      <c r="EI33" s="28">
        <v>-376711</v>
      </c>
      <c r="EJ33" s="28">
        <v>-260378</v>
      </c>
      <c r="EK33" s="28">
        <v>-209401</v>
      </c>
      <c r="EL33" s="28">
        <v>182781</v>
      </c>
      <c r="EM33" s="28">
        <v>-28738</v>
      </c>
      <c r="EN33" s="28">
        <v>213693</v>
      </c>
      <c r="EO33" s="28">
        <v>314480.2</v>
      </c>
      <c r="EP33" s="28">
        <v>44096.2100000001</v>
      </c>
      <c r="EQ33" s="28"/>
    </row>
    <row r="34" spans="1:147" ht="14.25">
      <c r="A34" s="19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</row>
    <row r="35" spans="1:147" ht="14.25">
      <c r="A35" s="25" t="s">
        <v>11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4">
        <v>930502.13024</v>
      </c>
      <c r="DK35" s="54">
        <v>843423.8697319999</v>
      </c>
      <c r="DL35" s="54">
        <v>1209226.139724</v>
      </c>
      <c r="DM35" s="54">
        <v>995094.556328</v>
      </c>
      <c r="DN35" s="54">
        <v>916363.48636</v>
      </c>
      <c r="DO35" s="54">
        <v>1019406.6046</v>
      </c>
      <c r="DP35" s="54">
        <v>1029587.58684</v>
      </c>
      <c r="DQ35" s="54">
        <v>1239842.53856</v>
      </c>
      <c r="DR35" s="54">
        <v>1090745.99936</v>
      </c>
      <c r="DS35" s="54">
        <v>1268886.4482309085</v>
      </c>
      <c r="DT35" s="54">
        <v>1144715.3596471786</v>
      </c>
      <c r="DU35" s="54">
        <v>1408795.7689759715</v>
      </c>
      <c r="DV35" s="54">
        <v>1363486.302087961</v>
      </c>
      <c r="DW35" s="54">
        <v>2249832.277430865</v>
      </c>
      <c r="DX35" s="54">
        <v>2699953.3964074617</v>
      </c>
      <c r="DY35" s="54">
        <v>3185034.5263157887</v>
      </c>
      <c r="DZ35" s="54">
        <v>3054235.9033230073</v>
      </c>
      <c r="EA35" s="54">
        <v>1955598.066502518</v>
      </c>
      <c r="EB35" s="54">
        <v>2714943.662532574</v>
      </c>
      <c r="EC35" s="54">
        <v>2050612.062129386</v>
      </c>
      <c r="ED35" s="54">
        <v>1540252.5843121852</v>
      </c>
      <c r="EE35" s="54">
        <v>1722923.2208871548</v>
      </c>
      <c r="EF35" s="54">
        <v>2200316.266831927</v>
      </c>
      <c r="EG35" s="54">
        <v>1709881.232745267</v>
      </c>
      <c r="EH35" s="54">
        <v>1776586.958599106</v>
      </c>
      <c r="EI35" s="54">
        <v>1561772.926042193</v>
      </c>
      <c r="EJ35" s="54">
        <v>1218760.652583716</v>
      </c>
      <c r="EK35" s="54">
        <v>1313338.0179644572</v>
      </c>
      <c r="EL35" s="54">
        <v>1290012.254747977</v>
      </c>
      <c r="EM35" s="54">
        <v>1675881.260597561</v>
      </c>
      <c r="EN35" s="54">
        <v>1681004.216648303</v>
      </c>
      <c r="EO35" s="54">
        <v>2149374.448485335</v>
      </c>
      <c r="EP35" s="54">
        <v>1184308.498791486</v>
      </c>
      <c r="EQ35" s="292"/>
    </row>
    <row r="36" spans="1:147" ht="14.25" outlineLevel="1">
      <c r="A36" s="62" t="s">
        <v>12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>
        <v>231569</v>
      </c>
      <c r="DK36" s="52">
        <v>107822</v>
      </c>
      <c r="DL36" s="52">
        <v>430611</v>
      </c>
      <c r="DM36" s="52">
        <v>210188</v>
      </c>
      <c r="DN36" s="52">
        <v>183292</v>
      </c>
      <c r="DO36" s="52">
        <v>264480</v>
      </c>
      <c r="DP36" s="52">
        <v>289791</v>
      </c>
      <c r="DQ36" s="52">
        <v>565583</v>
      </c>
      <c r="DR36" s="52">
        <v>362010</v>
      </c>
      <c r="DS36" s="52">
        <v>532623</v>
      </c>
      <c r="DT36" s="52">
        <v>429570</v>
      </c>
      <c r="DU36" s="52">
        <v>657709</v>
      </c>
      <c r="DV36" s="52">
        <v>660502</v>
      </c>
      <c r="DW36" s="52">
        <v>1450884</v>
      </c>
      <c r="DX36" s="52">
        <v>1897980</v>
      </c>
      <c r="DY36" s="52">
        <v>2406010</v>
      </c>
      <c r="DZ36" s="52">
        <v>2276248.49</v>
      </c>
      <c r="EA36" s="52">
        <v>1166262</v>
      </c>
      <c r="EB36" s="52">
        <v>1961016.56</v>
      </c>
      <c r="EC36" s="52">
        <v>1278583.29261949</v>
      </c>
      <c r="ED36" s="52">
        <v>652762.247353481</v>
      </c>
      <c r="EE36" s="52">
        <v>808327.404056431</v>
      </c>
      <c r="EF36" s="52">
        <v>1347508.56484236</v>
      </c>
      <c r="EG36" s="52">
        <v>811637.540959096</v>
      </c>
      <c r="EH36" s="52">
        <v>687076.474348948</v>
      </c>
      <c r="EI36" s="52">
        <v>559965.031747065</v>
      </c>
      <c r="EJ36" s="52">
        <v>228179.410067338</v>
      </c>
      <c r="EK36" s="52">
        <v>268797.1203763</v>
      </c>
      <c r="EL36" s="52">
        <v>444254.63049911</v>
      </c>
      <c r="EM36" s="52">
        <v>768491.593897046</v>
      </c>
      <c r="EN36" s="52">
        <v>824158.185491118</v>
      </c>
      <c r="EO36" s="52">
        <v>1219293.08769246</v>
      </c>
      <c r="EP36" s="52">
        <v>365880.831433731</v>
      </c>
      <c r="EQ36" s="292"/>
    </row>
    <row r="37" spans="1:147" ht="14.25" outlineLevel="2">
      <c r="A37" s="29" t="s">
        <v>5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27">
        <v>0</v>
      </c>
      <c r="DK37" s="27">
        <v>0</v>
      </c>
      <c r="DL37" s="27">
        <v>0</v>
      </c>
      <c r="DM37" s="27">
        <v>0</v>
      </c>
      <c r="DN37" s="27">
        <v>0</v>
      </c>
      <c r="DO37" s="27">
        <v>0</v>
      </c>
      <c r="DP37" s="27">
        <v>0</v>
      </c>
      <c r="DQ37" s="27">
        <v>0</v>
      </c>
      <c r="DR37" s="27">
        <v>0</v>
      </c>
      <c r="DS37" s="27">
        <v>0</v>
      </c>
      <c r="DT37" s="27">
        <v>0</v>
      </c>
      <c r="DU37" s="27">
        <v>0</v>
      </c>
      <c r="DV37" s="27">
        <v>0</v>
      </c>
      <c r="DW37" s="27">
        <v>0</v>
      </c>
      <c r="DX37" s="27">
        <v>0</v>
      </c>
      <c r="DY37" s="27">
        <v>0</v>
      </c>
      <c r="DZ37" s="27">
        <v>0</v>
      </c>
      <c r="EA37" s="27">
        <v>0</v>
      </c>
      <c r="EB37" s="27">
        <v>0</v>
      </c>
      <c r="EC37" s="27">
        <v>0</v>
      </c>
      <c r="ED37" s="27">
        <v>0</v>
      </c>
      <c r="EE37" s="27">
        <v>0</v>
      </c>
      <c r="EF37" s="27">
        <v>0</v>
      </c>
      <c r="EG37" s="27">
        <v>0</v>
      </c>
      <c r="EH37" s="27">
        <v>0</v>
      </c>
      <c r="EI37" s="27">
        <v>0</v>
      </c>
      <c r="EJ37" s="27">
        <v>0</v>
      </c>
      <c r="EK37" s="27">
        <v>0</v>
      </c>
      <c r="EL37" s="27">
        <v>0</v>
      </c>
      <c r="EM37" s="27">
        <v>0</v>
      </c>
      <c r="EN37" s="27">
        <v>0</v>
      </c>
      <c r="EO37" s="27">
        <v>0</v>
      </c>
      <c r="EP37" s="27">
        <v>0</v>
      </c>
      <c r="EQ37" s="292"/>
    </row>
    <row r="38" spans="1:147" ht="14.25" outlineLevel="2">
      <c r="A38" s="29" t="s">
        <v>6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27">
        <v>231569</v>
      </c>
      <c r="DK38" s="27">
        <v>107822</v>
      </c>
      <c r="DL38" s="27">
        <v>430611</v>
      </c>
      <c r="DM38" s="27">
        <v>210188</v>
      </c>
      <c r="DN38" s="27">
        <v>183292</v>
      </c>
      <c r="DO38" s="27">
        <v>264480</v>
      </c>
      <c r="DP38" s="27">
        <v>289791</v>
      </c>
      <c r="DQ38" s="27">
        <v>565583</v>
      </c>
      <c r="DR38" s="27">
        <v>362010</v>
      </c>
      <c r="DS38" s="27">
        <v>532623</v>
      </c>
      <c r="DT38" s="27">
        <v>429570</v>
      </c>
      <c r="DU38" s="27">
        <v>657709</v>
      </c>
      <c r="DV38" s="27">
        <v>660502</v>
      </c>
      <c r="DW38" s="27">
        <v>1450884</v>
      </c>
      <c r="DX38" s="27">
        <v>1897980</v>
      </c>
      <c r="DY38" s="27">
        <v>2406010</v>
      </c>
      <c r="DZ38" s="27">
        <v>2276248.49</v>
      </c>
      <c r="EA38" s="27">
        <v>1166262</v>
      </c>
      <c r="EB38" s="27">
        <v>1961016.56</v>
      </c>
      <c r="EC38" s="27">
        <v>1278583.29261949</v>
      </c>
      <c r="ED38" s="27">
        <v>652762.247353481</v>
      </c>
      <c r="EE38" s="27">
        <v>808327.404056431</v>
      </c>
      <c r="EF38" s="27">
        <v>1347508.56484236</v>
      </c>
      <c r="EG38" s="27">
        <v>811637.540959096</v>
      </c>
      <c r="EH38" s="27">
        <v>687076.474348948</v>
      </c>
      <c r="EI38" s="27">
        <v>559965.031747065</v>
      </c>
      <c r="EJ38" s="27">
        <v>228179.410067338</v>
      </c>
      <c r="EK38" s="27">
        <v>268797.1203763</v>
      </c>
      <c r="EL38" s="27">
        <v>444254.63049911</v>
      </c>
      <c r="EM38" s="27">
        <v>768491.593897046</v>
      </c>
      <c r="EN38" s="27">
        <v>824158.185491118</v>
      </c>
      <c r="EO38" s="27">
        <v>1219293.08769246</v>
      </c>
      <c r="EP38" s="27">
        <v>365880.831433731</v>
      </c>
      <c r="EQ38" s="292"/>
    </row>
    <row r="39" spans="1:147" ht="14.25" outlineLevel="2">
      <c r="A39" s="29" t="s">
        <v>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27">
        <v>0</v>
      </c>
      <c r="DK39" s="27">
        <v>0</v>
      </c>
      <c r="DL39" s="27">
        <v>0</v>
      </c>
      <c r="DM39" s="27">
        <v>0</v>
      </c>
      <c r="DN39" s="27">
        <v>0</v>
      </c>
      <c r="DO39" s="27">
        <v>0</v>
      </c>
      <c r="DP39" s="27">
        <v>0</v>
      </c>
      <c r="DQ39" s="27">
        <v>0</v>
      </c>
      <c r="DR39" s="27">
        <v>0</v>
      </c>
      <c r="DS39" s="27">
        <v>0</v>
      </c>
      <c r="DT39" s="27">
        <v>0</v>
      </c>
      <c r="DU39" s="27">
        <v>0</v>
      </c>
      <c r="DV39" s="27">
        <v>0</v>
      </c>
      <c r="DW39" s="27">
        <v>0</v>
      </c>
      <c r="DX39" s="27">
        <v>0</v>
      </c>
      <c r="DY39" s="27">
        <v>0</v>
      </c>
      <c r="DZ39" s="27">
        <v>0</v>
      </c>
      <c r="EA39" s="27">
        <v>0</v>
      </c>
      <c r="EB39" s="27">
        <v>0</v>
      </c>
      <c r="EC39" s="27">
        <v>0</v>
      </c>
      <c r="ED39" s="27">
        <v>0</v>
      </c>
      <c r="EE39" s="27">
        <v>0</v>
      </c>
      <c r="EF39" s="27">
        <v>0</v>
      </c>
      <c r="EG39" s="27">
        <v>0</v>
      </c>
      <c r="EH39" s="27">
        <v>0</v>
      </c>
      <c r="EI39" s="27">
        <v>0</v>
      </c>
      <c r="EJ39" s="27">
        <v>0</v>
      </c>
      <c r="EK39" s="27">
        <v>0</v>
      </c>
      <c r="EL39" s="27">
        <v>0</v>
      </c>
      <c r="EM39" s="27">
        <v>0</v>
      </c>
      <c r="EN39" s="27">
        <v>0</v>
      </c>
      <c r="EO39" s="27">
        <v>0</v>
      </c>
      <c r="EP39" s="27">
        <v>0</v>
      </c>
      <c r="EQ39" s="292"/>
    </row>
    <row r="40" spans="1:147" ht="14.25" outlineLevel="1">
      <c r="A40" s="62" t="s">
        <v>13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>
        <v>109568.74743168</v>
      </c>
      <c r="DK40" s="52">
        <v>131751.39509951998</v>
      </c>
      <c r="DL40" s="52">
        <v>132097.58560176</v>
      </c>
      <c r="DM40" s="52">
        <v>142132.67422224</v>
      </c>
      <c r="DN40" s="52">
        <v>146905.01916576</v>
      </c>
      <c r="DO40" s="52">
        <v>144047.4372864</v>
      </c>
      <c r="DP40" s="52">
        <v>141863.8152216</v>
      </c>
      <c r="DQ40" s="52">
        <v>177557.419008</v>
      </c>
      <c r="DR40" s="52">
        <v>332746.0528128</v>
      </c>
      <c r="DS40" s="52">
        <v>320367.8961244785</v>
      </c>
      <c r="DT40" s="52">
        <v>320614.6359221235</v>
      </c>
      <c r="DU40" s="52">
        <v>349523.8552730895</v>
      </c>
      <c r="DV40" s="52">
        <v>299615.268058641</v>
      </c>
      <c r="DW40" s="52">
        <v>359066.932704217</v>
      </c>
      <c r="DX40" s="52">
        <v>348579.735705053</v>
      </c>
      <c r="DY40" s="52">
        <v>323834.236561914</v>
      </c>
      <c r="DZ40" s="52">
        <v>339472.627452526</v>
      </c>
      <c r="EA40" s="52">
        <v>329452.074801433</v>
      </c>
      <c r="EB40" s="52">
        <v>320868.896736037</v>
      </c>
      <c r="EC40" s="52">
        <v>313085.30331402</v>
      </c>
      <c r="ED40" s="52">
        <v>366697.397055026</v>
      </c>
      <c r="EE40" s="52">
        <v>330863.802383876</v>
      </c>
      <c r="EF40" s="52">
        <v>338931.937072108</v>
      </c>
      <c r="EG40" s="52">
        <v>354477.979526323</v>
      </c>
      <c r="EH40" s="52">
        <v>389282.599165751</v>
      </c>
      <c r="EI40" s="52">
        <v>361139.096476518</v>
      </c>
      <c r="EJ40" s="52">
        <v>340554.535147226</v>
      </c>
      <c r="EK40" s="52">
        <v>361083.329141513</v>
      </c>
      <c r="EL40" s="52">
        <v>315534.155604698</v>
      </c>
      <c r="EM40" s="52">
        <v>387883.862646475</v>
      </c>
      <c r="EN40" s="52">
        <v>352603.022383721</v>
      </c>
      <c r="EO40" s="52">
        <v>395476.362736221</v>
      </c>
      <c r="EP40" s="52">
        <v>351674.965053095</v>
      </c>
      <c r="EQ40" s="292"/>
    </row>
    <row r="41" spans="1:147" ht="14.25" outlineLevel="2">
      <c r="A41" s="29" t="s">
        <v>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27">
        <v>0</v>
      </c>
      <c r="DK41" s="27">
        <v>0</v>
      </c>
      <c r="DL41" s="27">
        <v>0</v>
      </c>
      <c r="DM41" s="27">
        <v>0</v>
      </c>
      <c r="DN41" s="27">
        <v>0</v>
      </c>
      <c r="DO41" s="27">
        <v>0</v>
      </c>
      <c r="DP41" s="27">
        <v>0</v>
      </c>
      <c r="DQ41" s="27">
        <v>0</v>
      </c>
      <c r="DR41" s="27">
        <v>0</v>
      </c>
      <c r="DS41" s="27">
        <v>0</v>
      </c>
      <c r="DT41" s="27">
        <v>0</v>
      </c>
      <c r="DU41" s="27">
        <v>0</v>
      </c>
      <c r="DV41" s="27">
        <v>0</v>
      </c>
      <c r="DW41" s="27">
        <v>0</v>
      </c>
      <c r="DX41" s="27">
        <v>0</v>
      </c>
      <c r="DY41" s="27">
        <v>0</v>
      </c>
      <c r="DZ41" s="27">
        <v>0</v>
      </c>
      <c r="EA41" s="27">
        <v>0</v>
      </c>
      <c r="EB41" s="27">
        <v>0</v>
      </c>
      <c r="EC41" s="27">
        <v>0</v>
      </c>
      <c r="ED41" s="27">
        <v>0</v>
      </c>
      <c r="EE41" s="27">
        <v>0</v>
      </c>
      <c r="EF41" s="27">
        <v>0</v>
      </c>
      <c r="EG41" s="27">
        <v>0</v>
      </c>
      <c r="EH41" s="27">
        <v>0</v>
      </c>
      <c r="EI41" s="27">
        <v>0</v>
      </c>
      <c r="EJ41" s="27">
        <v>0</v>
      </c>
      <c r="EK41" s="27">
        <v>0</v>
      </c>
      <c r="EL41" s="27">
        <v>0</v>
      </c>
      <c r="EM41" s="27">
        <v>0</v>
      </c>
      <c r="EN41" s="27">
        <v>0</v>
      </c>
      <c r="EO41" s="27">
        <v>0</v>
      </c>
      <c r="EP41" s="27">
        <v>0</v>
      </c>
      <c r="EQ41" s="292"/>
    </row>
    <row r="42" spans="1:147" ht="14.25" outlineLevel="2">
      <c r="A42" s="29" t="s">
        <v>6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27">
        <v>96193.78167168</v>
      </c>
      <c r="DK42" s="27">
        <v>118376.42933952</v>
      </c>
      <c r="DL42" s="27">
        <v>118722.61984176</v>
      </c>
      <c r="DM42" s="27">
        <v>128757.70846224</v>
      </c>
      <c r="DN42" s="27">
        <v>133530.05340576</v>
      </c>
      <c r="DO42" s="27">
        <v>131240.3076864</v>
      </c>
      <c r="DP42" s="27">
        <v>129056.6856216</v>
      </c>
      <c r="DQ42" s="27">
        <v>164521.840128</v>
      </c>
      <c r="DR42" s="27">
        <v>319710.4739328</v>
      </c>
      <c r="DS42" s="27">
        <v>307265.855308152</v>
      </c>
      <c r="DT42" s="27">
        <v>307512.595105797</v>
      </c>
      <c r="DU42" s="27">
        <v>336421.814456763</v>
      </c>
      <c r="DV42" s="27">
        <v>299615.268058641</v>
      </c>
      <c r="DW42" s="27">
        <v>359066.932704217</v>
      </c>
      <c r="DX42" s="27">
        <v>348579.735705053</v>
      </c>
      <c r="DY42" s="27">
        <v>323834.236561914</v>
      </c>
      <c r="DZ42" s="27">
        <v>339472.627452526</v>
      </c>
      <c r="EA42" s="27">
        <v>329452.074801433</v>
      </c>
      <c r="EB42" s="27">
        <v>320868.896736037</v>
      </c>
      <c r="EC42" s="27">
        <v>313085.30331402</v>
      </c>
      <c r="ED42" s="27">
        <v>366697.397055026</v>
      </c>
      <c r="EE42" s="27">
        <v>330863.802383876</v>
      </c>
      <c r="EF42" s="27">
        <v>338931.937072108</v>
      </c>
      <c r="EG42" s="27">
        <v>354477.979526323</v>
      </c>
      <c r="EH42" s="27">
        <v>389282.599165751</v>
      </c>
      <c r="EI42" s="27">
        <v>361139.096476518</v>
      </c>
      <c r="EJ42" s="27">
        <v>340554.535147226</v>
      </c>
      <c r="EK42" s="27">
        <v>361083.329141513</v>
      </c>
      <c r="EL42" s="27">
        <v>315534.155604698</v>
      </c>
      <c r="EM42" s="27">
        <v>387883.862646475</v>
      </c>
      <c r="EN42" s="27">
        <v>352603.022383721</v>
      </c>
      <c r="EO42" s="27">
        <v>395476.362736221</v>
      </c>
      <c r="EP42" s="27">
        <v>351674.965053095</v>
      </c>
      <c r="EQ42" s="292"/>
    </row>
    <row r="43" spans="1:147" ht="14.25" outlineLevel="2">
      <c r="A43" s="29" t="s">
        <v>7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27">
        <v>13374.96576</v>
      </c>
      <c r="DK43" s="27">
        <v>13374.96576</v>
      </c>
      <c r="DL43" s="27">
        <v>13374.96576</v>
      </c>
      <c r="DM43" s="27">
        <v>13374.96576</v>
      </c>
      <c r="DN43" s="27">
        <v>13374.96576</v>
      </c>
      <c r="DO43" s="27">
        <v>12807.1296</v>
      </c>
      <c r="DP43" s="27">
        <v>12807.1296</v>
      </c>
      <c r="DQ43" s="27">
        <v>13035.57888</v>
      </c>
      <c r="DR43" s="27">
        <v>13035.57888</v>
      </c>
      <c r="DS43" s="27">
        <v>13102.0408163265</v>
      </c>
      <c r="DT43" s="27">
        <v>13102.0408163265</v>
      </c>
      <c r="DU43" s="27">
        <v>13102.0408163265</v>
      </c>
      <c r="DV43" s="27">
        <v>0</v>
      </c>
      <c r="DW43" s="27">
        <v>0</v>
      </c>
      <c r="DX43" s="27">
        <v>0</v>
      </c>
      <c r="DY43" s="27">
        <v>0</v>
      </c>
      <c r="DZ43" s="27">
        <v>0</v>
      </c>
      <c r="EA43" s="27">
        <v>0</v>
      </c>
      <c r="EB43" s="27">
        <v>0</v>
      </c>
      <c r="EC43" s="27">
        <v>0</v>
      </c>
      <c r="ED43" s="27">
        <v>0</v>
      </c>
      <c r="EE43" s="27">
        <v>0</v>
      </c>
      <c r="EF43" s="27">
        <v>0</v>
      </c>
      <c r="EG43" s="27">
        <v>0</v>
      </c>
      <c r="EH43" s="27">
        <v>0</v>
      </c>
      <c r="EI43" s="27">
        <v>0</v>
      </c>
      <c r="EJ43" s="27">
        <v>0</v>
      </c>
      <c r="EK43" s="27">
        <v>0</v>
      </c>
      <c r="EL43" s="27">
        <v>0</v>
      </c>
      <c r="EM43" s="27">
        <v>0</v>
      </c>
      <c r="EN43" s="27">
        <v>0</v>
      </c>
      <c r="EO43" s="27">
        <v>0</v>
      </c>
      <c r="EP43" s="27">
        <v>0</v>
      </c>
      <c r="EQ43" s="292"/>
    </row>
    <row r="44" spans="1:147" ht="14.25" outlineLevel="1">
      <c r="A44" s="62" t="s">
        <v>14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27">
        <v>573500.38280832</v>
      </c>
      <c r="DK44" s="27">
        <v>587986.47463248</v>
      </c>
      <c r="DL44" s="27">
        <v>630653.55412224</v>
      </c>
      <c r="DM44" s="27">
        <v>626909.88210576</v>
      </c>
      <c r="DN44" s="27">
        <v>570302.46719424</v>
      </c>
      <c r="DO44" s="27">
        <v>595015.1673136</v>
      </c>
      <c r="DP44" s="27">
        <v>582068.7716184</v>
      </c>
      <c r="DQ44" s="27">
        <v>480838.119552</v>
      </c>
      <c r="DR44" s="27">
        <v>380125.9465472</v>
      </c>
      <c r="DS44" s="27">
        <v>400031.55210643</v>
      </c>
      <c r="DT44" s="27">
        <v>378666.723725055</v>
      </c>
      <c r="DU44" s="27">
        <v>385698.913702882</v>
      </c>
      <c r="DV44" s="27">
        <v>387505.03402932</v>
      </c>
      <c r="DW44" s="27">
        <v>424017.344726648</v>
      </c>
      <c r="DX44" s="27">
        <v>437529.660702409</v>
      </c>
      <c r="DY44" s="27">
        <v>439326.289753875</v>
      </c>
      <c r="DZ44" s="27">
        <v>422650.785870481</v>
      </c>
      <c r="EA44" s="27">
        <v>444019.991701085</v>
      </c>
      <c r="EB44" s="27">
        <v>417194.205796537</v>
      </c>
      <c r="EC44" s="27">
        <v>448747.466195876</v>
      </c>
      <c r="ED44" s="27">
        <v>499260.939903678</v>
      </c>
      <c r="EE44" s="27">
        <v>558882.014446848</v>
      </c>
      <c r="EF44" s="27">
        <v>508184.764917459</v>
      </c>
      <c r="EG44" s="27">
        <v>533540.712259848</v>
      </c>
      <c r="EH44" s="27">
        <v>613775.885084407</v>
      </c>
      <c r="EI44" s="27">
        <v>552734.79781861</v>
      </c>
      <c r="EJ44" s="27">
        <v>551205.707369152</v>
      </c>
      <c r="EK44" s="27">
        <v>556349.568446644</v>
      </c>
      <c r="EL44" s="27">
        <v>496088.468644169</v>
      </c>
      <c r="EM44" s="27">
        <v>490457.80405404</v>
      </c>
      <c r="EN44" s="27">
        <v>486417.008773464</v>
      </c>
      <c r="EO44" s="27">
        <v>522149.998056654</v>
      </c>
      <c r="EP44" s="27">
        <v>451632.70230466</v>
      </c>
      <c r="EQ44" s="292"/>
    </row>
    <row r="45" spans="1:147" ht="14.25" outlineLevel="1">
      <c r="A45" s="62" t="s">
        <v>17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27">
        <v>15864</v>
      </c>
      <c r="DK45" s="27">
        <v>15864</v>
      </c>
      <c r="DL45" s="27">
        <v>15864</v>
      </c>
      <c r="DM45" s="27">
        <v>15864</v>
      </c>
      <c r="DN45" s="27">
        <v>15864</v>
      </c>
      <c r="DO45" s="27">
        <v>15864</v>
      </c>
      <c r="DP45" s="27">
        <v>15864</v>
      </c>
      <c r="DQ45" s="27">
        <v>15864</v>
      </c>
      <c r="DR45" s="27">
        <v>15864</v>
      </c>
      <c r="DS45" s="27">
        <v>15864</v>
      </c>
      <c r="DT45" s="27">
        <v>15864</v>
      </c>
      <c r="DU45" s="27">
        <v>15864</v>
      </c>
      <c r="DV45" s="27">
        <v>15864</v>
      </c>
      <c r="DW45" s="27">
        <v>15864</v>
      </c>
      <c r="DX45" s="27">
        <v>15864</v>
      </c>
      <c r="DY45" s="27">
        <v>15864</v>
      </c>
      <c r="DZ45" s="27">
        <v>15864</v>
      </c>
      <c r="EA45" s="27">
        <v>15864</v>
      </c>
      <c r="EB45" s="27">
        <v>15864</v>
      </c>
      <c r="EC45" s="27">
        <v>10196</v>
      </c>
      <c r="ED45" s="27">
        <v>21532</v>
      </c>
      <c r="EE45" s="27">
        <v>24850</v>
      </c>
      <c r="EF45" s="27">
        <v>5691</v>
      </c>
      <c r="EG45" s="27">
        <v>10225</v>
      </c>
      <c r="EH45" s="27">
        <v>86452</v>
      </c>
      <c r="EI45" s="27">
        <v>87934</v>
      </c>
      <c r="EJ45" s="27">
        <v>98821</v>
      </c>
      <c r="EK45" s="27">
        <v>127108</v>
      </c>
      <c r="EL45" s="27">
        <v>34135</v>
      </c>
      <c r="EM45" s="27">
        <v>29048</v>
      </c>
      <c r="EN45" s="27">
        <v>17826</v>
      </c>
      <c r="EO45" s="27">
        <v>12455</v>
      </c>
      <c r="EP45" s="27">
        <v>15120</v>
      </c>
      <c r="EQ45" s="292"/>
    </row>
    <row r="46" spans="1:147" ht="14.25">
      <c r="A46" s="19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292"/>
    </row>
    <row r="47" spans="1:147" ht="14.25">
      <c r="A47" s="30" t="s">
        <v>19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4">
        <v>1252365.61328006</v>
      </c>
      <c r="DK47" s="54">
        <v>1300955.5670357102</v>
      </c>
      <c r="DL47" s="54">
        <v>1174966.85607084</v>
      </c>
      <c r="DM47" s="54">
        <v>1315070.7723969799</v>
      </c>
      <c r="DN47" s="54">
        <v>1261475.5395531</v>
      </c>
      <c r="DO47" s="54">
        <v>1131910.429075266</v>
      </c>
      <c r="DP47" s="54">
        <v>1095775.138620442</v>
      </c>
      <c r="DQ47" s="54">
        <v>1056972.930888099</v>
      </c>
      <c r="DR47" s="54">
        <v>1000693.933877365</v>
      </c>
      <c r="DS47" s="54">
        <v>897745.5259597789</v>
      </c>
      <c r="DT47" s="54">
        <v>906398.047403819</v>
      </c>
      <c r="DU47" s="54">
        <v>1085903.6712346708</v>
      </c>
      <c r="DV47" s="54">
        <v>1147881.79</v>
      </c>
      <c r="DW47" s="54">
        <v>1375493.73</v>
      </c>
      <c r="DX47" s="54">
        <v>1103465.938195747</v>
      </c>
      <c r="DY47" s="54">
        <v>1059289.5899999999</v>
      </c>
      <c r="DZ47" s="54">
        <v>1127237.172760965</v>
      </c>
      <c r="EA47" s="54">
        <v>1214808.4786132</v>
      </c>
      <c r="EB47" s="54">
        <v>1284389.76666707</v>
      </c>
      <c r="EC47" s="54">
        <v>1086030.971</v>
      </c>
      <c r="ED47" s="54">
        <v>1164367.76</v>
      </c>
      <c r="EE47" s="54">
        <v>1153671.9</v>
      </c>
      <c r="EF47" s="54">
        <v>1214538.925</v>
      </c>
      <c r="EG47" s="54">
        <v>1264839.45</v>
      </c>
      <c r="EH47" s="54">
        <v>1266565.346</v>
      </c>
      <c r="EI47" s="54">
        <v>1266185.5760000001</v>
      </c>
      <c r="EJ47" s="54">
        <v>1147035.515</v>
      </c>
      <c r="EK47" s="54">
        <v>1161790.362</v>
      </c>
      <c r="EL47" s="54">
        <v>1196996.5850000002</v>
      </c>
      <c r="EM47" s="54">
        <v>1166567.2</v>
      </c>
      <c r="EN47" s="54">
        <v>1047910.636</v>
      </c>
      <c r="EO47" s="54">
        <v>1032985.5400000002</v>
      </c>
      <c r="EP47" s="54">
        <v>991887.49</v>
      </c>
      <c r="EQ47" s="292"/>
    </row>
    <row r="48" spans="1:147" ht="14.25" outlineLevel="1">
      <c r="A48" s="62" t="s">
        <v>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27">
        <v>14479</v>
      </c>
      <c r="DK48" s="27">
        <v>15109</v>
      </c>
      <c r="DL48" s="27">
        <v>14769</v>
      </c>
      <c r="DM48" s="27">
        <v>15477</v>
      </c>
      <c r="DN48" s="27">
        <v>30475</v>
      </c>
      <c r="DO48" s="27">
        <v>41723</v>
      </c>
      <c r="DP48" s="27">
        <v>43085</v>
      </c>
      <c r="DQ48" s="27">
        <v>38992</v>
      </c>
      <c r="DR48" s="27">
        <v>32669</v>
      </c>
      <c r="DS48" s="27">
        <v>20424</v>
      </c>
      <c r="DT48" s="27">
        <v>24765.02</v>
      </c>
      <c r="DU48" s="27">
        <v>24267.32</v>
      </c>
      <c r="DV48" s="27">
        <v>25733.05</v>
      </c>
      <c r="DW48" s="27">
        <v>23459.51</v>
      </c>
      <c r="DX48" s="27">
        <v>22950.93</v>
      </c>
      <c r="DY48" s="27">
        <v>54313.05</v>
      </c>
      <c r="DZ48" s="27">
        <v>84543.74</v>
      </c>
      <c r="EA48" s="27">
        <v>65469.4</v>
      </c>
      <c r="EB48" s="27">
        <v>78584.62</v>
      </c>
      <c r="EC48" s="27">
        <v>38526.34</v>
      </c>
      <c r="ED48" s="27">
        <v>91454.09</v>
      </c>
      <c r="EE48" s="27">
        <v>103489.61</v>
      </c>
      <c r="EF48" s="27">
        <v>165668.34</v>
      </c>
      <c r="EG48" s="27">
        <v>148755.6</v>
      </c>
      <c r="EH48" s="27">
        <v>81576.97</v>
      </c>
      <c r="EI48" s="27">
        <v>97405.52</v>
      </c>
      <c r="EJ48" s="27">
        <v>54839.51</v>
      </c>
      <c r="EK48" s="27">
        <v>127744.18</v>
      </c>
      <c r="EL48" s="27">
        <v>93185.76</v>
      </c>
      <c r="EM48" s="27">
        <v>89907.13</v>
      </c>
      <c r="EN48" s="27">
        <v>76538.5</v>
      </c>
      <c r="EO48" s="27">
        <v>72278.67</v>
      </c>
      <c r="EP48" s="27">
        <v>71286.22</v>
      </c>
      <c r="EQ48" s="292"/>
    </row>
    <row r="49" spans="1:147" ht="15" customHeight="1" outlineLevel="1">
      <c r="A49" s="62" t="s">
        <v>8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27">
        <v>1019498.68728006</v>
      </c>
      <c r="DK49" s="27">
        <v>1074335.35903571</v>
      </c>
      <c r="DL49" s="27">
        <v>1000982.75007084</v>
      </c>
      <c r="DM49" s="27">
        <v>1141490.67639698</v>
      </c>
      <c r="DN49" s="27">
        <v>1072781.6475531</v>
      </c>
      <c r="DO49" s="27">
        <v>942610.103075266</v>
      </c>
      <c r="DP49" s="27">
        <v>909950.012620442</v>
      </c>
      <c r="DQ49" s="27">
        <v>872100.750888099</v>
      </c>
      <c r="DR49" s="27">
        <v>822193.561877365</v>
      </c>
      <c r="DS49" s="27">
        <v>746510.683959779</v>
      </c>
      <c r="DT49" s="27">
        <v>755375.040343819</v>
      </c>
      <c r="DU49" s="27">
        <v>948482.012150671</v>
      </c>
      <c r="DV49" s="27">
        <v>1014779.23502</v>
      </c>
      <c r="DW49" s="27">
        <v>1220096.878</v>
      </c>
      <c r="DX49" s="27">
        <v>963530.830715747</v>
      </c>
      <c r="DY49" s="27">
        <v>891154.55008</v>
      </c>
      <c r="DZ49" s="27">
        <v>934065.128780965</v>
      </c>
      <c r="EA49" s="27">
        <v>1044926.0606452</v>
      </c>
      <c r="EB49" s="27">
        <v>1102754.11470707</v>
      </c>
      <c r="EC49" s="27">
        <v>937926.351</v>
      </c>
      <c r="ED49" s="27">
        <v>967992.92</v>
      </c>
      <c r="EE49" s="27">
        <v>934019</v>
      </c>
      <c r="EF49" s="27">
        <v>946598.585</v>
      </c>
      <c r="EG49" s="27">
        <v>1023846.85</v>
      </c>
      <c r="EH49" s="27">
        <v>1111277.526</v>
      </c>
      <c r="EI49" s="27">
        <v>1093366.056</v>
      </c>
      <c r="EJ49" s="27">
        <v>1012745.005</v>
      </c>
      <c r="EK49" s="27">
        <v>964952.282</v>
      </c>
      <c r="EL49" s="27">
        <v>1053206.725</v>
      </c>
      <c r="EM49" s="27">
        <v>1026957.07</v>
      </c>
      <c r="EN49" s="27">
        <v>931725.136</v>
      </c>
      <c r="EO49" s="27">
        <v>926260.8</v>
      </c>
      <c r="EP49" s="27">
        <v>889654.11</v>
      </c>
      <c r="EQ49" s="292"/>
    </row>
    <row r="50" spans="1:147" ht="15" customHeight="1" outlineLevel="1">
      <c r="A50" s="62" t="s">
        <v>2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27">
        <v>71339.926</v>
      </c>
      <c r="DK50" s="27">
        <v>73696.208</v>
      </c>
      <c r="DL50" s="27">
        <v>68849.106</v>
      </c>
      <c r="DM50" s="27">
        <v>77661.096</v>
      </c>
      <c r="DN50" s="27">
        <v>75498.892</v>
      </c>
      <c r="DO50" s="27">
        <v>68745.326</v>
      </c>
      <c r="DP50" s="27">
        <v>67559.126</v>
      </c>
      <c r="DQ50" s="27">
        <v>67323.18</v>
      </c>
      <c r="DR50" s="27">
        <v>64820.372</v>
      </c>
      <c r="DS50" s="27">
        <v>58767.842</v>
      </c>
      <c r="DT50" s="27">
        <v>58337.69706</v>
      </c>
      <c r="DU50" s="27">
        <v>70666.459084</v>
      </c>
      <c r="DV50" s="27">
        <v>70104.49498</v>
      </c>
      <c r="DW50" s="27">
        <v>83354.812</v>
      </c>
      <c r="DX50" s="27">
        <v>68430.14748</v>
      </c>
      <c r="DY50" s="27">
        <v>64315.35992</v>
      </c>
      <c r="DZ50" s="27">
        <v>67318.08398</v>
      </c>
      <c r="EA50" s="27">
        <v>71245.337968</v>
      </c>
      <c r="EB50" s="27">
        <v>78980.76196</v>
      </c>
      <c r="EC50" s="27">
        <v>63463.25</v>
      </c>
      <c r="ED50" s="27">
        <v>72392.05</v>
      </c>
      <c r="EE50" s="27">
        <v>73931.86</v>
      </c>
      <c r="EF50" s="27">
        <v>76495</v>
      </c>
      <c r="EG50" s="27">
        <v>74023</v>
      </c>
      <c r="EH50" s="27">
        <v>53240.65</v>
      </c>
      <c r="EI50" s="27">
        <v>53007</v>
      </c>
      <c r="EJ50" s="27">
        <v>60391</v>
      </c>
      <c r="EK50" s="27">
        <v>54005.9</v>
      </c>
      <c r="EL50" s="27">
        <v>36745.1</v>
      </c>
      <c r="EM50" s="27">
        <v>38342</v>
      </c>
      <c r="EN50" s="27">
        <v>26490</v>
      </c>
      <c r="EO50" s="27">
        <v>22963.41</v>
      </c>
      <c r="EP50" s="27">
        <v>23757.16</v>
      </c>
      <c r="EQ50" s="292"/>
    </row>
    <row r="51" spans="1:147" ht="14.25" outlineLevel="1">
      <c r="A51" s="62" t="s">
        <v>1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27">
        <v>143972</v>
      </c>
      <c r="DK51" s="27">
        <v>134739</v>
      </c>
      <c r="DL51" s="27">
        <v>87290</v>
      </c>
      <c r="DM51" s="27">
        <v>77366</v>
      </c>
      <c r="DN51" s="27">
        <v>79644</v>
      </c>
      <c r="DO51" s="27">
        <v>75756</v>
      </c>
      <c r="DP51" s="27">
        <v>72105</v>
      </c>
      <c r="DQ51" s="27">
        <v>75481</v>
      </c>
      <c r="DR51" s="27">
        <v>77935</v>
      </c>
      <c r="DS51" s="27">
        <v>68967</v>
      </c>
      <c r="DT51" s="27">
        <v>64844.29</v>
      </c>
      <c r="DU51" s="27">
        <v>39411.88</v>
      </c>
      <c r="DV51" s="27">
        <v>34189.01</v>
      </c>
      <c r="DW51" s="27">
        <v>45506.53</v>
      </c>
      <c r="DX51" s="27">
        <v>45478.03</v>
      </c>
      <c r="DY51" s="27">
        <v>46430.63</v>
      </c>
      <c r="DZ51" s="27">
        <v>38234.22</v>
      </c>
      <c r="EA51" s="27">
        <v>30091.68</v>
      </c>
      <c r="EB51" s="27">
        <v>20994.27</v>
      </c>
      <c r="EC51" s="27">
        <v>45271.03</v>
      </c>
      <c r="ED51" s="27">
        <v>30406.94</v>
      </c>
      <c r="EE51" s="27">
        <v>40388.43</v>
      </c>
      <c r="EF51" s="27">
        <v>24998</v>
      </c>
      <c r="EG51" s="27">
        <v>17805</v>
      </c>
      <c r="EH51" s="27">
        <v>19866.2</v>
      </c>
      <c r="EI51" s="27">
        <v>21957</v>
      </c>
      <c r="EJ51" s="27">
        <v>18984</v>
      </c>
      <c r="EK51" s="27">
        <v>15088</v>
      </c>
      <c r="EL51" s="27">
        <v>13859</v>
      </c>
      <c r="EM51" s="27">
        <v>11361</v>
      </c>
      <c r="EN51" s="27">
        <v>13157</v>
      </c>
      <c r="EO51" s="27">
        <v>11459.66</v>
      </c>
      <c r="EP51" s="27">
        <v>7190</v>
      </c>
      <c r="EQ51" s="292"/>
    </row>
    <row r="52" spans="1:147" ht="14.25" customHeight="1" outlineLevel="1">
      <c r="A52" s="62" t="s">
        <v>15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27">
        <v>3076</v>
      </c>
      <c r="DK52" s="27">
        <v>3076</v>
      </c>
      <c r="DL52" s="27">
        <v>3076</v>
      </c>
      <c r="DM52" s="27">
        <v>3076</v>
      </c>
      <c r="DN52" s="27">
        <v>3076</v>
      </c>
      <c r="DO52" s="27">
        <v>3076</v>
      </c>
      <c r="DP52" s="27">
        <v>3076</v>
      </c>
      <c r="DQ52" s="27">
        <v>3076</v>
      </c>
      <c r="DR52" s="27">
        <v>3076</v>
      </c>
      <c r="DS52" s="27">
        <v>3076</v>
      </c>
      <c r="DT52" s="27">
        <v>3076</v>
      </c>
      <c r="DU52" s="27">
        <v>3076</v>
      </c>
      <c r="DV52" s="27">
        <v>3076</v>
      </c>
      <c r="DW52" s="27">
        <v>3076</v>
      </c>
      <c r="DX52" s="27">
        <v>3076</v>
      </c>
      <c r="DY52" s="27">
        <v>3076</v>
      </c>
      <c r="DZ52" s="27">
        <v>3076</v>
      </c>
      <c r="EA52" s="27">
        <v>3076</v>
      </c>
      <c r="EB52" s="27">
        <v>3076</v>
      </c>
      <c r="EC52" s="27">
        <v>844</v>
      </c>
      <c r="ED52" s="27">
        <v>2121.76</v>
      </c>
      <c r="EE52" s="27">
        <v>1843</v>
      </c>
      <c r="EF52" s="27">
        <v>779</v>
      </c>
      <c r="EG52" s="27">
        <v>409</v>
      </c>
      <c r="EH52" s="27">
        <v>604</v>
      </c>
      <c r="EI52" s="27">
        <v>450</v>
      </c>
      <c r="EJ52" s="27">
        <v>76</v>
      </c>
      <c r="EK52" s="27">
        <v>0</v>
      </c>
      <c r="EL52" s="27">
        <v>0</v>
      </c>
      <c r="EM52" s="27">
        <v>0</v>
      </c>
      <c r="EN52" s="27">
        <v>0</v>
      </c>
      <c r="EO52" s="27">
        <v>23</v>
      </c>
      <c r="EP52" s="27">
        <v>0</v>
      </c>
      <c r="EQ52" s="292"/>
    </row>
    <row r="53" spans="1:147" ht="14.25" customHeight="1">
      <c r="A53" s="37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EQ53" s="292"/>
    </row>
    <row r="54" spans="1:147" ht="14.25">
      <c r="A54" s="38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F54" s="44"/>
      <c r="EH54" s="44"/>
      <c r="EJ54" s="44"/>
      <c r="EO54" s="38">
        <v>3182359.988485335</v>
      </c>
      <c r="EP54" s="38">
        <v>2176195.9887914862</v>
      </c>
      <c r="EQ54" s="292"/>
    </row>
    <row r="55" spans="1:97" ht="14.25">
      <c r="A55" s="146" t="s">
        <v>98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</row>
    <row r="56" spans="1:97" ht="15">
      <c r="A56" s="3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</row>
    <row r="57" spans="1:120" ht="14.25">
      <c r="A57" s="37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</row>
    <row r="58" spans="1:120" ht="14.25">
      <c r="A58" s="37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</row>
    <row r="59" spans="1:97" ht="14.25">
      <c r="A59" s="37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</row>
    <row r="60" spans="1:97" ht="14.25">
      <c r="A60" s="37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</row>
    <row r="61" spans="1:97" ht="14.25">
      <c r="A61" s="37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</row>
    <row r="62" spans="1:97" ht="14.25">
      <c r="A62" s="37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</row>
    <row r="63" spans="1:97" ht="14.25">
      <c r="A63" s="37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</row>
    <row r="64" spans="1:97" ht="15">
      <c r="A64" s="37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</row>
    <row r="65" spans="1:97" ht="14.25">
      <c r="A65" s="37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</row>
    <row r="66" spans="1:97" ht="14.25">
      <c r="A66" s="37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</row>
    <row r="67" spans="1:97" ht="14.25">
      <c r="A67" s="37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</row>
    <row r="68" spans="1:97" ht="14.25">
      <c r="A68" s="4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</row>
    <row r="69" spans="1:97" ht="14.25">
      <c r="A69" s="4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</row>
    <row r="70" spans="1:97" ht="14.25">
      <c r="A70" s="4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</row>
    <row r="71" spans="1:97" ht="14.25">
      <c r="A71" s="48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</row>
    <row r="72" spans="1:97" ht="14.25">
      <c r="A72" s="48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</row>
    <row r="73" spans="1:97" ht="14.25">
      <c r="A73" s="48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</row>
    <row r="74" spans="1:97" ht="14.25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</row>
    <row r="75" spans="1:97" ht="14.25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</row>
    <row r="76" spans="1:97" ht="14.25">
      <c r="A76" s="48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</row>
    <row r="77" spans="1:97" ht="14.25">
      <c r="A77" s="4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</row>
    <row r="78" spans="1:97" ht="14.25">
      <c r="A78" s="4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</row>
    <row r="79" spans="1:97" ht="14.25">
      <c r="A79" s="48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</row>
    <row r="80" spans="1:97" ht="14.25">
      <c r="A80" s="48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</row>
    <row r="81" spans="1:97" ht="14.25">
      <c r="A81" s="48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</row>
    <row r="82" spans="1:97" ht="14.25">
      <c r="A82" s="48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</row>
    <row r="83" spans="1:97" ht="14.25">
      <c r="A83" s="48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</row>
    <row r="84" spans="1:97" ht="14.25">
      <c r="A84" s="48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</row>
    <row r="85" spans="1:97" ht="14.25">
      <c r="A85" s="48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</row>
    <row r="86" spans="1:97" ht="14.2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</row>
    <row r="87" spans="1:97" ht="14.2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</row>
    <row r="88" spans="1:97" ht="14.2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</row>
  </sheetData>
  <hyperlinks>
    <hyperlink ref="A55" location="Contents!A1" display="Return to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EH82"/>
  <sheetViews>
    <sheetView zoomScale="85" zoomScaleNormal="85" workbookViewId="0" topLeftCell="A1">
      <pane xSplit="1" ySplit="9" topLeftCell="DP10" activePane="bottomRight" state="frozen"/>
      <selection pane="topLeft" activeCell="A7" sqref="A7"/>
      <selection pane="topRight" activeCell="A7" sqref="A7"/>
      <selection pane="bottomLeft" activeCell="A7" sqref="A7"/>
      <selection pane="bottomRight" activeCell="EI10" sqref="EI10"/>
    </sheetView>
  </sheetViews>
  <sheetFormatPr defaultColWidth="8.625" defaultRowHeight="14.25" outlineLevelRow="2"/>
  <cols>
    <col min="1" max="1" width="71.00390625" style="3" bestFit="1" customWidth="1"/>
    <col min="2" max="2" width="9.625" style="3" bestFit="1" customWidth="1"/>
    <col min="3" max="3" width="9.125" style="3" bestFit="1" customWidth="1"/>
    <col min="4" max="5" width="9.375" style="3" bestFit="1" customWidth="1"/>
    <col min="6" max="6" width="9.625" style="3" bestFit="1" customWidth="1"/>
    <col min="7" max="7" width="9.125" style="3" bestFit="1" customWidth="1"/>
    <col min="8" max="9" width="9.375" style="3" bestFit="1" customWidth="1"/>
    <col min="10" max="10" width="9.625" style="3" bestFit="1" customWidth="1"/>
    <col min="11" max="11" width="9.125" style="3" bestFit="1" customWidth="1"/>
    <col min="12" max="13" width="9.375" style="3" bestFit="1" customWidth="1"/>
    <col min="14" max="14" width="9.625" style="3" bestFit="1" customWidth="1"/>
    <col min="15" max="15" width="9.125" style="3" bestFit="1" customWidth="1"/>
    <col min="16" max="17" width="9.375" style="3" bestFit="1" customWidth="1"/>
    <col min="18" max="18" width="9.625" style="3" bestFit="1" customWidth="1"/>
    <col min="19" max="19" width="9.125" style="3" bestFit="1" customWidth="1"/>
    <col min="20" max="21" width="9.375" style="3" bestFit="1" customWidth="1"/>
    <col min="22" max="22" width="9.625" style="3" bestFit="1" customWidth="1"/>
    <col min="23" max="23" width="9.125" style="3" bestFit="1" customWidth="1"/>
    <col min="24" max="25" width="9.375" style="3" bestFit="1" customWidth="1"/>
    <col min="26" max="26" width="9.625" style="3" bestFit="1" customWidth="1"/>
    <col min="27" max="27" width="9.125" style="3" bestFit="1" customWidth="1"/>
    <col min="28" max="29" width="9.375" style="3" bestFit="1" customWidth="1"/>
    <col min="30" max="30" width="9.625" style="3" bestFit="1" customWidth="1"/>
    <col min="31" max="31" width="9.125" style="3" bestFit="1" customWidth="1"/>
    <col min="32" max="33" width="9.375" style="3" bestFit="1" customWidth="1"/>
    <col min="34" max="34" width="9.625" style="3" bestFit="1" customWidth="1"/>
    <col min="35" max="35" width="9.125" style="3" bestFit="1" customWidth="1"/>
    <col min="36" max="37" width="9.375" style="3" bestFit="1" customWidth="1"/>
    <col min="38" max="38" width="9.625" style="3" bestFit="1" customWidth="1"/>
    <col min="39" max="39" width="9.125" style="3" bestFit="1" customWidth="1"/>
    <col min="40" max="41" width="9.375" style="3" bestFit="1" customWidth="1"/>
    <col min="42" max="42" width="9.625" style="3" bestFit="1" customWidth="1"/>
    <col min="43" max="43" width="9.125" style="3" bestFit="1" customWidth="1"/>
    <col min="44" max="45" width="9.375" style="3" bestFit="1" customWidth="1"/>
    <col min="46" max="46" width="9.625" style="3" bestFit="1" customWidth="1"/>
    <col min="47" max="47" width="9.125" style="3" bestFit="1" customWidth="1"/>
    <col min="48" max="49" width="9.375" style="3" bestFit="1" customWidth="1"/>
    <col min="50" max="50" width="9.625" style="3" bestFit="1" customWidth="1"/>
    <col min="51" max="51" width="9.125" style="3" bestFit="1" customWidth="1"/>
    <col min="52" max="53" width="9.375" style="3" bestFit="1" customWidth="1"/>
    <col min="54" max="54" width="9.625" style="3" bestFit="1" customWidth="1"/>
    <col min="55" max="55" width="9.125" style="3" bestFit="1" customWidth="1"/>
    <col min="56" max="56" width="9.375" style="3" bestFit="1" customWidth="1"/>
    <col min="57" max="57" width="9.375" style="13" bestFit="1" customWidth="1"/>
    <col min="58" max="58" width="9.625" style="13" bestFit="1" customWidth="1"/>
    <col min="59" max="59" width="9.125" style="13" bestFit="1" customWidth="1"/>
    <col min="60" max="61" width="9.375" style="13" bestFit="1" customWidth="1"/>
    <col min="62" max="62" width="9.625" style="13" bestFit="1" customWidth="1"/>
    <col min="63" max="63" width="9.125" style="13" bestFit="1" customWidth="1"/>
    <col min="64" max="65" width="9.375" style="13" bestFit="1" customWidth="1"/>
    <col min="66" max="66" width="9.625" style="13" bestFit="1" customWidth="1"/>
    <col min="67" max="67" width="9.125" style="13" bestFit="1" customWidth="1"/>
    <col min="68" max="69" width="9.375" style="13" bestFit="1" customWidth="1"/>
    <col min="70" max="70" width="9.625" style="13" bestFit="1" customWidth="1"/>
    <col min="71" max="71" width="9.125" style="13" bestFit="1" customWidth="1"/>
    <col min="72" max="73" width="9.375" style="13" bestFit="1" customWidth="1"/>
    <col min="74" max="74" width="9.625" style="13" bestFit="1" customWidth="1"/>
    <col min="75" max="75" width="9.125" style="13" bestFit="1" customWidth="1"/>
    <col min="76" max="77" width="9.375" style="13" bestFit="1" customWidth="1"/>
    <col min="78" max="78" width="9.625" style="13" bestFit="1" customWidth="1"/>
    <col min="79" max="79" width="9.125" style="13" bestFit="1" customWidth="1"/>
    <col min="80" max="81" width="9.375" style="13" bestFit="1" customWidth="1"/>
    <col min="82" max="82" width="9.625" style="13" bestFit="1" customWidth="1"/>
    <col min="83" max="83" width="9.125" style="13" bestFit="1" customWidth="1"/>
    <col min="84" max="85" width="9.375" style="13" bestFit="1" customWidth="1"/>
    <col min="86" max="86" width="9.625" style="13" bestFit="1" customWidth="1"/>
    <col min="87" max="87" width="9.125" style="13" bestFit="1" customWidth="1"/>
    <col min="88" max="89" width="9.375" style="13" bestFit="1" customWidth="1"/>
    <col min="90" max="90" width="9.625" style="13" bestFit="1" customWidth="1"/>
    <col min="91" max="91" width="9.125" style="13" bestFit="1" customWidth="1"/>
    <col min="92" max="122" width="8.625" style="2" customWidth="1"/>
    <col min="123" max="123" width="10.125" style="2" bestFit="1" customWidth="1"/>
    <col min="124" max="124" width="8.625" style="2" customWidth="1"/>
    <col min="125" max="125" width="7.625" style="2" bestFit="1" customWidth="1"/>
    <col min="126" max="16384" width="8.625" style="2" customWidth="1"/>
  </cols>
  <sheetData>
    <row r="1" spans="1:9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</row>
    <row r="2" spans="57:91" ht="14.25"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</row>
    <row r="3" spans="57:91" ht="14.25"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</row>
    <row r="4" spans="57:91" ht="14.25"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</row>
    <row r="5" spans="57:91" ht="15"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</row>
    <row r="6" spans="57:91" ht="14.25"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</row>
    <row r="7" spans="1:91" ht="21">
      <c r="A7" s="59" t="s">
        <v>89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</row>
    <row r="8" spans="57:91" ht="14.25"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</row>
    <row r="9" spans="1:138" ht="14.25" customHeight="1">
      <c r="A9" s="4" t="s">
        <v>18</v>
      </c>
      <c r="B9" s="18">
        <v>32568</v>
      </c>
      <c r="C9" s="18">
        <v>32660</v>
      </c>
      <c r="D9" s="18">
        <v>32752</v>
      </c>
      <c r="E9" s="18">
        <v>32843</v>
      </c>
      <c r="F9" s="18">
        <v>32933</v>
      </c>
      <c r="G9" s="18">
        <v>33025</v>
      </c>
      <c r="H9" s="18">
        <v>33117</v>
      </c>
      <c r="I9" s="18">
        <v>33208</v>
      </c>
      <c r="J9" s="18">
        <v>33298</v>
      </c>
      <c r="K9" s="18">
        <v>33390</v>
      </c>
      <c r="L9" s="18">
        <v>33482</v>
      </c>
      <c r="M9" s="18">
        <v>33573</v>
      </c>
      <c r="N9" s="18">
        <v>33664</v>
      </c>
      <c r="O9" s="18">
        <v>33756</v>
      </c>
      <c r="P9" s="18">
        <v>33848</v>
      </c>
      <c r="Q9" s="18">
        <v>33939</v>
      </c>
      <c r="R9" s="18">
        <v>34029</v>
      </c>
      <c r="S9" s="18">
        <v>34121</v>
      </c>
      <c r="T9" s="18">
        <v>34213</v>
      </c>
      <c r="U9" s="18">
        <v>34304</v>
      </c>
      <c r="V9" s="18">
        <v>34394</v>
      </c>
      <c r="W9" s="18">
        <v>34486</v>
      </c>
      <c r="X9" s="18">
        <v>34578</v>
      </c>
      <c r="Y9" s="18">
        <v>34669</v>
      </c>
      <c r="Z9" s="18">
        <v>34759</v>
      </c>
      <c r="AA9" s="18">
        <v>34851</v>
      </c>
      <c r="AB9" s="18">
        <v>34943</v>
      </c>
      <c r="AC9" s="18">
        <v>35034</v>
      </c>
      <c r="AD9" s="18">
        <v>35125</v>
      </c>
      <c r="AE9" s="18">
        <v>35217</v>
      </c>
      <c r="AF9" s="18">
        <v>35309</v>
      </c>
      <c r="AG9" s="18">
        <v>35400</v>
      </c>
      <c r="AH9" s="18">
        <v>35490</v>
      </c>
      <c r="AI9" s="18">
        <v>35582</v>
      </c>
      <c r="AJ9" s="18">
        <v>35674</v>
      </c>
      <c r="AK9" s="18">
        <v>35765</v>
      </c>
      <c r="AL9" s="18">
        <v>35855</v>
      </c>
      <c r="AM9" s="18">
        <v>35947</v>
      </c>
      <c r="AN9" s="18">
        <v>36039</v>
      </c>
      <c r="AO9" s="18">
        <v>36130</v>
      </c>
      <c r="AP9" s="18">
        <v>36220</v>
      </c>
      <c r="AQ9" s="18">
        <v>36312</v>
      </c>
      <c r="AR9" s="18">
        <v>36404</v>
      </c>
      <c r="AS9" s="18">
        <v>36495</v>
      </c>
      <c r="AT9" s="18">
        <v>36586</v>
      </c>
      <c r="AU9" s="18">
        <v>36678</v>
      </c>
      <c r="AV9" s="18">
        <v>36770</v>
      </c>
      <c r="AW9" s="18">
        <v>36861</v>
      </c>
      <c r="AX9" s="18">
        <v>36951</v>
      </c>
      <c r="AY9" s="18">
        <v>37043</v>
      </c>
      <c r="AZ9" s="18">
        <v>37135</v>
      </c>
      <c r="BA9" s="18">
        <v>37226</v>
      </c>
      <c r="BB9" s="18">
        <v>37316</v>
      </c>
      <c r="BC9" s="18">
        <v>37408</v>
      </c>
      <c r="BD9" s="18">
        <v>37500</v>
      </c>
      <c r="BE9" s="18">
        <v>37591</v>
      </c>
      <c r="BF9" s="18">
        <v>37681</v>
      </c>
      <c r="BG9" s="18">
        <v>37773</v>
      </c>
      <c r="BH9" s="18">
        <v>37865</v>
      </c>
      <c r="BI9" s="18">
        <v>37956</v>
      </c>
      <c r="BJ9" s="18">
        <v>38047</v>
      </c>
      <c r="BK9" s="18">
        <v>38139</v>
      </c>
      <c r="BL9" s="18">
        <v>38231</v>
      </c>
      <c r="BM9" s="18">
        <v>38322</v>
      </c>
      <c r="BN9" s="18">
        <v>38412</v>
      </c>
      <c r="BO9" s="18">
        <v>38504</v>
      </c>
      <c r="BP9" s="18">
        <v>38596</v>
      </c>
      <c r="BQ9" s="18">
        <v>38687</v>
      </c>
      <c r="BR9" s="18">
        <v>38777</v>
      </c>
      <c r="BS9" s="18">
        <v>38869</v>
      </c>
      <c r="BT9" s="18">
        <v>38961</v>
      </c>
      <c r="BU9" s="18">
        <v>39052</v>
      </c>
      <c r="BV9" s="18">
        <v>39142</v>
      </c>
      <c r="BW9" s="18">
        <v>39234</v>
      </c>
      <c r="BX9" s="18">
        <v>39326</v>
      </c>
      <c r="BY9" s="18">
        <v>39417</v>
      </c>
      <c r="BZ9" s="18">
        <v>39508</v>
      </c>
      <c r="CA9" s="18">
        <v>39600</v>
      </c>
      <c r="CB9" s="18">
        <v>39692</v>
      </c>
      <c r="CC9" s="18">
        <v>39783</v>
      </c>
      <c r="CD9" s="18">
        <v>39873</v>
      </c>
      <c r="CE9" s="18">
        <v>39965</v>
      </c>
      <c r="CF9" s="18">
        <v>40057</v>
      </c>
      <c r="CG9" s="18">
        <v>40148</v>
      </c>
      <c r="CH9" s="18">
        <v>40238</v>
      </c>
      <c r="CI9" s="18">
        <v>40330</v>
      </c>
      <c r="CJ9" s="18">
        <v>40422</v>
      </c>
      <c r="CK9" s="18">
        <v>40513</v>
      </c>
      <c r="CL9" s="18">
        <v>40603</v>
      </c>
      <c r="CM9" s="18">
        <v>40695</v>
      </c>
      <c r="CN9" s="18">
        <v>40787</v>
      </c>
      <c r="CO9" s="18">
        <v>40878</v>
      </c>
      <c r="CP9" s="18">
        <v>40969</v>
      </c>
      <c r="CQ9" s="18">
        <v>41061</v>
      </c>
      <c r="CR9" s="18">
        <v>41153</v>
      </c>
      <c r="CS9" s="18">
        <v>41244</v>
      </c>
      <c r="CT9" s="18">
        <v>41334</v>
      </c>
      <c r="CU9" s="18">
        <v>41426</v>
      </c>
      <c r="CV9" s="18">
        <v>41518</v>
      </c>
      <c r="CW9" s="18">
        <v>41609</v>
      </c>
      <c r="CX9" s="18">
        <v>41699</v>
      </c>
      <c r="CY9" s="18">
        <v>41791</v>
      </c>
      <c r="CZ9" s="18">
        <v>41883</v>
      </c>
      <c r="DA9" s="18">
        <v>41974</v>
      </c>
      <c r="DB9" s="18">
        <v>42064</v>
      </c>
      <c r="DC9" s="18">
        <v>42156</v>
      </c>
      <c r="DD9" s="18">
        <v>42248</v>
      </c>
      <c r="DE9" s="18">
        <v>42339</v>
      </c>
      <c r="DF9" s="18">
        <v>42430</v>
      </c>
      <c r="DG9" s="18">
        <v>42522</v>
      </c>
      <c r="DH9" s="18">
        <v>42614</v>
      </c>
      <c r="DI9" s="18">
        <v>42705</v>
      </c>
      <c r="DJ9" s="18">
        <v>42795</v>
      </c>
      <c r="DK9" s="18">
        <v>42887</v>
      </c>
      <c r="DL9" s="18">
        <v>42979</v>
      </c>
      <c r="DM9" s="18">
        <v>43070</v>
      </c>
      <c r="DN9" s="18">
        <v>43160</v>
      </c>
      <c r="DO9" s="18">
        <v>43252</v>
      </c>
      <c r="DP9" s="18">
        <v>43344</v>
      </c>
      <c r="DQ9" s="18">
        <v>43435</v>
      </c>
      <c r="DR9" s="18">
        <v>43525</v>
      </c>
      <c r="DS9" s="18">
        <v>43617</v>
      </c>
      <c r="DT9" s="18">
        <v>43709</v>
      </c>
      <c r="DU9" s="18">
        <v>43800</v>
      </c>
      <c r="DV9" s="18">
        <v>43891</v>
      </c>
      <c r="DW9" s="18">
        <v>43983</v>
      </c>
      <c r="DX9" s="18">
        <v>44075</v>
      </c>
      <c r="DY9" s="18">
        <v>44166</v>
      </c>
      <c r="DZ9" s="18">
        <v>44256</v>
      </c>
      <c r="EA9" s="18">
        <v>44348</v>
      </c>
      <c r="EB9" s="18">
        <v>44440</v>
      </c>
      <c r="EC9" s="18">
        <v>44531</v>
      </c>
      <c r="ED9" s="18">
        <v>44621</v>
      </c>
      <c r="EE9" s="18">
        <v>44713</v>
      </c>
      <c r="EF9" s="18">
        <v>44805</v>
      </c>
      <c r="EG9" s="18">
        <v>44896</v>
      </c>
      <c r="EH9" s="18">
        <v>44986</v>
      </c>
    </row>
    <row r="10" spans="1:138" ht="14.25" customHeight="1">
      <c r="A10" s="25" t="s">
        <v>20</v>
      </c>
      <c r="B10" s="14">
        <v>8.055874508071843</v>
      </c>
      <c r="C10" s="14">
        <v>14.299952588375156</v>
      </c>
      <c r="D10" s="14">
        <v>15.292284921525347</v>
      </c>
      <c r="E10" s="14">
        <v>13.864615913588388</v>
      </c>
      <c r="F10" s="14">
        <v>15.420302471189332</v>
      </c>
      <c r="G10" s="14">
        <v>11.92941251993226</v>
      </c>
      <c r="H10" s="14">
        <v>13.559671400298981</v>
      </c>
      <c r="I10" s="14">
        <v>11.306721863036037</v>
      </c>
      <c r="J10" s="14">
        <v>10.773938929377014</v>
      </c>
      <c r="K10" s="14">
        <v>11.432378674172318</v>
      </c>
      <c r="L10" s="14">
        <v>12.659645686200005</v>
      </c>
      <c r="M10" s="14">
        <v>11.840025896804818</v>
      </c>
      <c r="N10" s="14">
        <v>14.725752803461258</v>
      </c>
      <c r="O10" s="14">
        <v>4.040499379808013</v>
      </c>
      <c r="P10" s="14">
        <v>16.555088399746094</v>
      </c>
      <c r="Q10" s="14">
        <v>4.7173312648729135</v>
      </c>
      <c r="R10" s="14">
        <v>13.640745998384467</v>
      </c>
      <c r="S10" s="14">
        <v>12.62005724228405</v>
      </c>
      <c r="T10" s="14">
        <v>19.71360308404478</v>
      </c>
      <c r="U10" s="14">
        <v>14.104350985382316</v>
      </c>
      <c r="V10" s="14">
        <v>19.049674614950547</v>
      </c>
      <c r="W10" s="14">
        <v>6.817847656768494</v>
      </c>
      <c r="X10" s="14">
        <v>19.031938974425145</v>
      </c>
      <c r="Y10" s="14">
        <v>9.925055871870324</v>
      </c>
      <c r="Z10" s="14">
        <v>15.56599156537363</v>
      </c>
      <c r="AA10" s="14">
        <v>16.236330627829407</v>
      </c>
      <c r="AB10" s="14">
        <v>8.778064870599172</v>
      </c>
      <c r="AC10" s="14">
        <v>8.970555046134955</v>
      </c>
      <c r="AD10" s="14">
        <v>9.403134002980764</v>
      </c>
      <c r="AE10" s="14">
        <v>13.20092373904069</v>
      </c>
      <c r="AF10" s="14">
        <v>0.4667739688407657</v>
      </c>
      <c r="AG10" s="14">
        <v>16.420007065205155</v>
      </c>
      <c r="AH10" s="14">
        <v>9.37647353236705</v>
      </c>
      <c r="AI10" s="14">
        <v>14.463237397191714</v>
      </c>
      <c r="AJ10" s="14">
        <v>12.657939950210615</v>
      </c>
      <c r="AK10" s="14">
        <v>12.807250594844549</v>
      </c>
      <c r="AL10" s="14">
        <v>8.763422378266522</v>
      </c>
      <c r="AM10" s="14">
        <v>18.080397175158286</v>
      </c>
      <c r="AN10" s="14">
        <v>10.67382731290914</v>
      </c>
      <c r="AO10" s="14">
        <v>11.207878474557514</v>
      </c>
      <c r="AP10" s="14">
        <v>11.324092870270082</v>
      </c>
      <c r="AQ10" s="14">
        <v>14.214885868494818</v>
      </c>
      <c r="AR10" s="14">
        <v>12.146503929113797</v>
      </c>
      <c r="AS10" s="14">
        <v>10.474358841572133</v>
      </c>
      <c r="AT10" s="14">
        <v>9.202737799967508</v>
      </c>
      <c r="AU10" s="14">
        <v>11.595333240050701</v>
      </c>
      <c r="AV10" s="14">
        <v>16.02696408238439</v>
      </c>
      <c r="AW10" s="14">
        <v>10.490221876917486</v>
      </c>
      <c r="AX10" s="14">
        <v>11.765426537629494</v>
      </c>
      <c r="AY10" s="14">
        <v>13.99543213520138</v>
      </c>
      <c r="AZ10" s="14">
        <v>11.204606301304715</v>
      </c>
      <c r="BA10" s="14">
        <v>22.535011615584573</v>
      </c>
      <c r="BB10" s="14">
        <v>1.8914871008874616</v>
      </c>
      <c r="BC10" s="14">
        <v>11.763900037281005</v>
      </c>
      <c r="BD10" s="14">
        <v>15.220742163574062</v>
      </c>
      <c r="BE10" s="14">
        <v>19.955665773377365</v>
      </c>
      <c r="BF10" s="14">
        <v>21.176109804270375</v>
      </c>
      <c r="BG10" s="14">
        <v>20.25466226223243</v>
      </c>
      <c r="BH10" s="14">
        <v>20.064345080408234</v>
      </c>
      <c r="BI10" s="14">
        <v>20.45524203677906</v>
      </c>
      <c r="BJ10" s="14">
        <v>11.450642166216257</v>
      </c>
      <c r="BK10" s="14">
        <v>36.2752421730287</v>
      </c>
      <c r="BL10" s="14">
        <v>22.401668411189732</v>
      </c>
      <c r="BM10" s="14">
        <v>24.257334208242415</v>
      </c>
      <c r="BN10" s="14">
        <v>19.614243675974947</v>
      </c>
      <c r="BO10" s="14">
        <v>25.192595693470878</v>
      </c>
      <c r="BP10" s="14">
        <v>24.26963130083844</v>
      </c>
      <c r="BQ10" s="14">
        <v>27.696628021055723</v>
      </c>
      <c r="BR10" s="14">
        <v>21.23208111047394</v>
      </c>
      <c r="BS10" s="14">
        <v>22.033529912998485</v>
      </c>
      <c r="BT10" s="14">
        <v>14.205039686404364</v>
      </c>
      <c r="BU10" s="14">
        <v>27.94284939664421</v>
      </c>
      <c r="BV10" s="14">
        <v>20.524346971674962</v>
      </c>
      <c r="BW10" s="14">
        <v>21.808284683163382</v>
      </c>
      <c r="BX10" s="14">
        <v>18.59501873902662</v>
      </c>
      <c r="BY10" s="14">
        <v>13.13182296398735</v>
      </c>
      <c r="BZ10" s="14">
        <v>20.932259592299715</v>
      </c>
      <c r="CA10" s="14">
        <v>22.220982927973278</v>
      </c>
      <c r="CB10" s="14">
        <v>21.65946902413952</v>
      </c>
      <c r="CC10" s="14">
        <v>19.44713868209086</v>
      </c>
      <c r="CD10" s="14">
        <v>10.215833480393657</v>
      </c>
      <c r="CE10" s="14">
        <v>21.016881264131502</v>
      </c>
      <c r="CF10" s="14">
        <v>16.612963908960676</v>
      </c>
      <c r="CG10" s="14">
        <v>15.097002765711341</v>
      </c>
      <c r="CH10" s="14">
        <v>14.631753373078341</v>
      </c>
      <c r="CI10" s="14">
        <v>18.259876947982818</v>
      </c>
      <c r="CJ10" s="14">
        <v>12.373877025687309</v>
      </c>
      <c r="CK10" s="14">
        <v>13.135260177161832</v>
      </c>
      <c r="CL10" s="14">
        <v>13.024900597971534</v>
      </c>
      <c r="CM10" s="14">
        <v>11.696493888024804</v>
      </c>
      <c r="CN10" s="14">
        <v>18.12731251596511</v>
      </c>
      <c r="CO10" s="14">
        <v>17.822390987251694</v>
      </c>
      <c r="CP10" s="14">
        <v>15.165483375821047</v>
      </c>
      <c r="CQ10" s="14">
        <v>21.903075059678734</v>
      </c>
      <c r="CR10" s="14">
        <v>17.107629059295245</v>
      </c>
      <c r="CS10" s="14">
        <v>15.248726708808224</v>
      </c>
      <c r="CT10" s="14">
        <v>14.17792201895558</v>
      </c>
      <c r="CU10" s="14">
        <v>19.459769452454463</v>
      </c>
      <c r="CV10" s="14">
        <v>18.00874778354682</v>
      </c>
      <c r="CW10" s="14">
        <v>13.304964769438323</v>
      </c>
      <c r="CX10" s="14">
        <v>14.704764142909504</v>
      </c>
      <c r="CY10" s="14">
        <v>15.056301786790275</v>
      </c>
      <c r="CZ10" s="14">
        <v>12.9066578458169</v>
      </c>
      <c r="DA10" s="14">
        <v>18.667976253179596</v>
      </c>
      <c r="DB10" s="14">
        <v>17.036557519166895</v>
      </c>
      <c r="DC10" s="14">
        <v>13.37444726454423</v>
      </c>
      <c r="DD10" s="14">
        <v>12.931404480576255</v>
      </c>
      <c r="DE10" s="14">
        <v>16.504247296255976</v>
      </c>
      <c r="DF10" s="14">
        <v>14.085880845087724</v>
      </c>
      <c r="DG10" s="14">
        <v>12.464421100153665</v>
      </c>
      <c r="DH10" s="14">
        <v>11.780322921379883</v>
      </c>
      <c r="DI10" s="14">
        <v>12.13562643838476</v>
      </c>
      <c r="DJ10" s="14">
        <v>12.81114466920365</v>
      </c>
      <c r="DK10" s="14">
        <v>10.979539317510387</v>
      </c>
      <c r="DL10" s="14">
        <v>12.042322227351102</v>
      </c>
      <c r="DM10" s="14">
        <v>15.151500446876996</v>
      </c>
      <c r="DN10" s="14">
        <v>10.395120109190392</v>
      </c>
      <c r="DO10" s="14">
        <v>11.20872389102606</v>
      </c>
      <c r="DP10" s="14">
        <v>13.706011316733113</v>
      </c>
      <c r="DQ10" s="14">
        <v>14.926508354829112</v>
      </c>
      <c r="DR10" s="14">
        <v>16.479014210783347</v>
      </c>
      <c r="DS10" s="14">
        <v>11.423929922807192</v>
      </c>
      <c r="DT10" s="14">
        <v>13.218278217846624</v>
      </c>
      <c r="DU10" s="14">
        <v>15.191671638182353</v>
      </c>
      <c r="DV10" s="14">
        <v>12.911511005062987</v>
      </c>
      <c r="DW10" s="14">
        <v>11.386920824893446</v>
      </c>
      <c r="DX10" s="14">
        <v>13.830104370476963</v>
      </c>
      <c r="DY10" s="14">
        <v>14.493653805885828</v>
      </c>
      <c r="DZ10" s="14">
        <v>20.568213740547385</v>
      </c>
      <c r="EA10" s="14">
        <v>22.573981561058144</v>
      </c>
      <c r="EB10" s="14">
        <v>10.557358864274892</v>
      </c>
      <c r="EC10" s="14">
        <v>11.123477720438698</v>
      </c>
      <c r="ED10" s="14">
        <v>11.39490275480622</v>
      </c>
      <c r="EE10" s="14">
        <v>14.385586444648306</v>
      </c>
      <c r="EF10" s="14">
        <v>8.17914673330077</v>
      </c>
      <c r="EG10" s="14">
        <v>8.763117887967923</v>
      </c>
      <c r="EH10" s="14">
        <v>9.001634340265905</v>
      </c>
    </row>
    <row r="11" spans="1:114" ht="14.25" customHeight="1" outlineLevel="1">
      <c r="A11" s="2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</row>
    <row r="12" spans="1:138" ht="14.25" customHeight="1" outlineLevel="1">
      <c r="A12" s="61" t="s">
        <v>4</v>
      </c>
      <c r="B12" s="5">
        <v>13.301930566492583</v>
      </c>
      <c r="C12" s="5">
        <v>17.934348431264755</v>
      </c>
      <c r="D12" s="5">
        <v>18.112049344529915</v>
      </c>
      <c r="E12" s="5">
        <v>17.382311166151784</v>
      </c>
      <c r="F12" s="5">
        <v>19.318263142301593</v>
      </c>
      <c r="G12" s="5">
        <v>13.525453440858362</v>
      </c>
      <c r="H12" s="5">
        <v>15.413929810405223</v>
      </c>
      <c r="I12" s="5">
        <v>14.46780087391308</v>
      </c>
      <c r="J12" s="5">
        <v>14.542904941570933</v>
      </c>
      <c r="K12" s="5">
        <v>15.682992178262474</v>
      </c>
      <c r="L12" s="5">
        <v>18.303472112961106</v>
      </c>
      <c r="M12" s="5">
        <v>17.275529427036222</v>
      </c>
      <c r="N12" s="5">
        <v>21.67611356488371</v>
      </c>
      <c r="O12" s="5">
        <v>16.88822475776938</v>
      </c>
      <c r="P12" s="5">
        <v>18.57663425897816</v>
      </c>
      <c r="Q12" s="5">
        <v>17.792209062982256</v>
      </c>
      <c r="R12" s="5">
        <v>14.42198165331891</v>
      </c>
      <c r="S12" s="5">
        <v>20.37148757567063</v>
      </c>
      <c r="T12" s="5">
        <v>27.6749121826234</v>
      </c>
      <c r="U12" s="5">
        <v>22.091155386962864</v>
      </c>
      <c r="V12" s="5">
        <v>17.21121560516881</v>
      </c>
      <c r="W12" s="5">
        <v>23.258352037587567</v>
      </c>
      <c r="X12" s="5">
        <v>16.826887641062914</v>
      </c>
      <c r="Y12" s="5">
        <v>20.348296743841377</v>
      </c>
      <c r="Z12" s="5">
        <v>25.23427241888634</v>
      </c>
      <c r="AA12" s="5">
        <v>24.248092628148022</v>
      </c>
      <c r="AB12" s="5">
        <v>22.36057757724501</v>
      </c>
      <c r="AC12" s="5">
        <v>23.368835609022412</v>
      </c>
      <c r="AD12" s="5">
        <v>20.41110434014469</v>
      </c>
      <c r="AE12" s="5">
        <v>27.30539223253159</v>
      </c>
      <c r="AF12" s="5">
        <v>19.61950987294874</v>
      </c>
      <c r="AG12" s="5">
        <v>29.876802889047013</v>
      </c>
      <c r="AH12" s="5">
        <v>23.18644253182127</v>
      </c>
      <c r="AI12" s="5">
        <v>25.222004026696315</v>
      </c>
      <c r="AJ12" s="5">
        <v>20.881443428235677</v>
      </c>
      <c r="AK12" s="5">
        <v>22.178178532400917</v>
      </c>
      <c r="AL12" s="5">
        <v>19.141837041876986</v>
      </c>
      <c r="AM12" s="5">
        <v>25.20018985942012</v>
      </c>
      <c r="AN12" s="5">
        <v>17.4709437200605</v>
      </c>
      <c r="AO12" s="5">
        <v>17.62725869890134</v>
      </c>
      <c r="AP12" s="5">
        <v>19.16518650827007</v>
      </c>
      <c r="AQ12" s="5">
        <v>27.079629888494818</v>
      </c>
      <c r="AR12" s="5">
        <v>22.102496739113786</v>
      </c>
      <c r="AS12" s="5">
        <v>23.358692014121413</v>
      </c>
      <c r="AT12" s="5">
        <v>15.380837744967508</v>
      </c>
      <c r="AU12" s="5">
        <v>23.575975337290696</v>
      </c>
      <c r="AV12" s="5">
        <v>28.266360552024388</v>
      </c>
      <c r="AW12" s="5">
        <v>24.127230095717493</v>
      </c>
      <c r="AX12" s="5">
        <v>23.139232890059496</v>
      </c>
      <c r="AY12" s="5">
        <v>28.30702926105138</v>
      </c>
      <c r="AZ12" s="5">
        <v>24.789940593304713</v>
      </c>
      <c r="BA12" s="5">
        <v>27.552676335584575</v>
      </c>
      <c r="BB12" s="5">
        <v>19.48164500528746</v>
      </c>
      <c r="BC12" s="5">
        <v>35.289887485381</v>
      </c>
      <c r="BD12" s="5">
        <v>33.00059551818406</v>
      </c>
      <c r="BE12" s="5">
        <v>31.55004931114736</v>
      </c>
      <c r="BF12" s="5">
        <v>30.528962092670373</v>
      </c>
      <c r="BG12" s="5">
        <v>36.805424482232425</v>
      </c>
      <c r="BH12" s="5">
        <v>36.22179932099824</v>
      </c>
      <c r="BI12" s="5">
        <v>31.92993608409906</v>
      </c>
      <c r="BJ12" s="5">
        <v>27.442640936446253</v>
      </c>
      <c r="BK12" s="5">
        <v>35.49829532006568</v>
      </c>
      <c r="BL12" s="5">
        <v>37.71153283438195</v>
      </c>
      <c r="BM12" s="5">
        <v>36.32889076571656</v>
      </c>
      <c r="BN12" s="5">
        <v>31.65402722809494</v>
      </c>
      <c r="BO12" s="5">
        <v>35.894319292970884</v>
      </c>
      <c r="BP12" s="5">
        <v>30.39203202583844</v>
      </c>
      <c r="BQ12" s="5">
        <v>41.490774903095726</v>
      </c>
      <c r="BR12" s="5">
        <v>30.192277870682048</v>
      </c>
      <c r="BS12" s="5">
        <v>40.97493564337813</v>
      </c>
      <c r="BT12" s="5">
        <v>32.81554327720662</v>
      </c>
      <c r="BU12" s="5">
        <v>46.05203433634084</v>
      </c>
      <c r="BV12" s="5">
        <v>38.124062316275825</v>
      </c>
      <c r="BW12" s="5">
        <v>29.119972093719213</v>
      </c>
      <c r="BX12" s="5">
        <v>28.44207704102562</v>
      </c>
      <c r="BY12" s="5">
        <v>29.13550171278784</v>
      </c>
      <c r="BZ12" s="5">
        <v>33.277990794954235</v>
      </c>
      <c r="CA12" s="5">
        <v>35.96753132961246</v>
      </c>
      <c r="CB12" s="5">
        <v>30.82648981455645</v>
      </c>
      <c r="CC12" s="5">
        <v>24.976292022671604</v>
      </c>
      <c r="CD12" s="5">
        <v>31.6427073756</v>
      </c>
      <c r="CE12" s="5">
        <v>33.1849406332</v>
      </c>
      <c r="CF12" s="5">
        <v>31.479293918</v>
      </c>
      <c r="CG12" s="5">
        <v>20.024032582999997</v>
      </c>
      <c r="CH12" s="5">
        <v>33.928011751</v>
      </c>
      <c r="CI12" s="5">
        <v>38.6234735615</v>
      </c>
      <c r="CJ12" s="5">
        <v>35.028185724</v>
      </c>
      <c r="CK12" s="5">
        <v>31.30171779</v>
      </c>
      <c r="CL12" s="5">
        <v>29.102982525</v>
      </c>
      <c r="CM12" s="5">
        <v>32.827037825000005</v>
      </c>
      <c r="CN12" s="5">
        <v>31.579115883000004</v>
      </c>
      <c r="CO12" s="5">
        <v>34.671882911</v>
      </c>
      <c r="CP12" s="5">
        <v>36.27742534</v>
      </c>
      <c r="CQ12" s="5">
        <v>30.28602345</v>
      </c>
      <c r="CR12" s="5">
        <v>31.215857250000003</v>
      </c>
      <c r="CS12" s="5">
        <v>29.406476490000003</v>
      </c>
      <c r="CT12" s="5">
        <v>31.38745182</v>
      </c>
      <c r="CU12" s="5">
        <v>31.920639075000004</v>
      </c>
      <c r="CV12" s="5">
        <v>27.283249325000003</v>
      </c>
      <c r="CW12" s="5">
        <v>30.108381015</v>
      </c>
      <c r="CX12" s="5">
        <v>28.18434721</v>
      </c>
      <c r="CY12" s="5">
        <v>27.08259048</v>
      </c>
      <c r="CZ12" s="5">
        <v>23.364574570000002</v>
      </c>
      <c r="DA12" s="5">
        <v>24.67765873</v>
      </c>
      <c r="DB12" s="5">
        <v>25.94118717</v>
      </c>
      <c r="DC12" s="5">
        <v>22.05661639</v>
      </c>
      <c r="DD12" s="5">
        <v>19.00876313</v>
      </c>
      <c r="DE12" s="5">
        <v>18.33576821</v>
      </c>
      <c r="DF12" s="5">
        <v>19.01003879</v>
      </c>
      <c r="DG12" s="5">
        <v>16.97077943</v>
      </c>
      <c r="DH12" s="5">
        <v>18.183350779999998</v>
      </c>
      <c r="DI12" s="5">
        <v>17.40786072</v>
      </c>
      <c r="DJ12" s="5">
        <v>13.86947811</v>
      </c>
      <c r="DK12" s="5">
        <v>21.0017139</v>
      </c>
      <c r="DL12" s="5">
        <v>18.170640825</v>
      </c>
      <c r="DM12" s="5">
        <v>19.411825739999998</v>
      </c>
      <c r="DN12" s="5">
        <v>19.99216701</v>
      </c>
      <c r="DO12" s="5">
        <v>19.525140559999997</v>
      </c>
      <c r="DP12" s="5">
        <v>19.918934890000003</v>
      </c>
      <c r="DQ12" s="5">
        <v>20.150939960000002</v>
      </c>
      <c r="DR12" s="5">
        <v>19.283863919999998</v>
      </c>
      <c r="DS12" s="5">
        <v>18.70868953</v>
      </c>
      <c r="DT12" s="5">
        <v>18.231443199999998</v>
      </c>
      <c r="DU12" s="5">
        <v>18.61146846</v>
      </c>
      <c r="DV12" s="5">
        <v>19.397252803300002</v>
      </c>
      <c r="DW12" s="5">
        <v>14.523843150000001</v>
      </c>
      <c r="DX12" s="5">
        <v>16.288882559999998</v>
      </c>
      <c r="DY12" s="5">
        <v>18.23844716</v>
      </c>
      <c r="DZ12" s="5">
        <v>18.7365530008</v>
      </c>
      <c r="EA12" s="5">
        <v>17.2156895515</v>
      </c>
      <c r="EB12" s="5">
        <v>16.3809924846</v>
      </c>
      <c r="EC12" s="5">
        <v>18.123505052000002</v>
      </c>
      <c r="ED12" s="5">
        <v>18.297055162</v>
      </c>
      <c r="EE12" s="5">
        <v>15.1886139044</v>
      </c>
      <c r="EF12" s="5">
        <v>15.0879850682</v>
      </c>
      <c r="EG12" s="5">
        <v>17.40745431</v>
      </c>
      <c r="EH12" s="5">
        <v>17.2566496801</v>
      </c>
    </row>
    <row r="13" spans="1:138" ht="14.25" outlineLevel="2">
      <c r="A13" s="29" t="s">
        <v>5</v>
      </c>
      <c r="B13" s="13">
        <v>3.29492244797516</v>
      </c>
      <c r="C13" s="13">
        <v>7.36448197792415</v>
      </c>
      <c r="D13" s="13">
        <v>7.7726143657398</v>
      </c>
      <c r="E13" s="13">
        <v>5.82154246301131</v>
      </c>
      <c r="F13" s="13">
        <v>7.05437070970449</v>
      </c>
      <c r="G13" s="13">
        <v>3.65577213761695</v>
      </c>
      <c r="H13" s="13">
        <v>4.09512963656941</v>
      </c>
      <c r="I13" s="13">
        <v>5.99192307417428</v>
      </c>
      <c r="J13" s="13">
        <v>5.0381063289669</v>
      </c>
      <c r="K13" s="13">
        <v>5.24210546868887</v>
      </c>
      <c r="L13" s="13">
        <v>6.71281291973356</v>
      </c>
      <c r="M13" s="13">
        <v>6.18910716039471</v>
      </c>
      <c r="N13" s="13">
        <v>8.01028115000402</v>
      </c>
      <c r="O13" s="13">
        <v>7.50568446110622</v>
      </c>
      <c r="P13" s="13">
        <v>7.20862456402385</v>
      </c>
      <c r="Q13" s="13">
        <v>6.79890565270956</v>
      </c>
      <c r="R13" s="13">
        <v>4.56395247364486</v>
      </c>
      <c r="S13" s="13">
        <v>10.2356659863606</v>
      </c>
      <c r="T13" s="13">
        <v>11.7304943244329</v>
      </c>
      <c r="U13" s="13">
        <v>11.7764936526028</v>
      </c>
      <c r="V13" s="13">
        <v>8.57026771000956</v>
      </c>
      <c r="W13" s="13">
        <v>12.8977071840471</v>
      </c>
      <c r="X13" s="13">
        <v>7.07087735978483</v>
      </c>
      <c r="Y13" s="13">
        <v>11.1552000706457</v>
      </c>
      <c r="Z13" s="13">
        <v>14.2790665234035</v>
      </c>
      <c r="AA13" s="13">
        <v>12.7935159126295</v>
      </c>
      <c r="AB13" s="13">
        <v>12.6313254448011</v>
      </c>
      <c r="AC13" s="13">
        <v>14.3359506583339</v>
      </c>
      <c r="AD13" s="13">
        <v>12.3656721207531</v>
      </c>
      <c r="AE13" s="13">
        <v>17.3109123511928</v>
      </c>
      <c r="AF13" s="13">
        <v>10.0142306023557</v>
      </c>
      <c r="AG13" s="13">
        <v>19.4824304058659</v>
      </c>
      <c r="AH13" s="13">
        <v>13.0431820398256</v>
      </c>
      <c r="AI13" s="13">
        <v>11.1304390797004</v>
      </c>
      <c r="AJ13" s="13">
        <v>7.2844506182488</v>
      </c>
      <c r="AK13" s="13">
        <v>12.1553289545785</v>
      </c>
      <c r="AL13" s="13">
        <v>8.6186466810813</v>
      </c>
      <c r="AM13" s="13">
        <v>13.1217979045138</v>
      </c>
      <c r="AN13" s="13">
        <v>6.65161605604649</v>
      </c>
      <c r="AO13" s="13">
        <v>7.99381266589949</v>
      </c>
      <c r="AP13" s="13">
        <v>10.50426555227</v>
      </c>
      <c r="AQ13" s="13">
        <v>16.0163816746156</v>
      </c>
      <c r="AR13" s="13">
        <v>10.7194609006862</v>
      </c>
      <c r="AS13" s="13">
        <v>13.5610957124283</v>
      </c>
      <c r="AT13" s="13">
        <v>7.10618447484223</v>
      </c>
      <c r="AU13" s="13">
        <v>13.4425491528338</v>
      </c>
      <c r="AV13" s="13">
        <v>17.5261309190539</v>
      </c>
      <c r="AW13" s="13">
        <v>14.9985785532701</v>
      </c>
      <c r="AX13" s="13">
        <v>13.3445278888507</v>
      </c>
      <c r="AY13" s="13">
        <v>17.3308555065621</v>
      </c>
      <c r="AZ13" s="13">
        <v>12.7089358059361</v>
      </c>
      <c r="BA13" s="13">
        <v>16.3689914086512</v>
      </c>
      <c r="BB13" s="13">
        <v>13.6949111319031</v>
      </c>
      <c r="BC13" s="13">
        <v>21.7995449462064</v>
      </c>
      <c r="BD13" s="13">
        <v>18.9468789590915</v>
      </c>
      <c r="BE13" s="13">
        <v>16.973381882799</v>
      </c>
      <c r="BF13" s="13">
        <v>18.5011167231535</v>
      </c>
      <c r="BG13" s="13">
        <v>20.7364380102205</v>
      </c>
      <c r="BH13" s="13">
        <v>17.0776014915024</v>
      </c>
      <c r="BI13" s="13">
        <v>17.4101237751237</v>
      </c>
      <c r="BJ13" s="13">
        <v>15.8227330828886</v>
      </c>
      <c r="BK13" s="13">
        <v>19.2486167170686</v>
      </c>
      <c r="BL13" s="13">
        <v>22.4871658701908</v>
      </c>
      <c r="BM13" s="13">
        <v>21.9534560707202</v>
      </c>
      <c r="BN13" s="13">
        <v>16.309522469605</v>
      </c>
      <c r="BO13" s="13">
        <v>20.8211824688373</v>
      </c>
      <c r="BP13" s="13">
        <v>16.9313881110428</v>
      </c>
      <c r="BQ13" s="13">
        <v>25.9018565105149</v>
      </c>
      <c r="BR13" s="13">
        <v>16.0723324726863</v>
      </c>
      <c r="BS13" s="13">
        <v>26.0856096015491</v>
      </c>
      <c r="BT13" s="13">
        <v>16.8407400600545</v>
      </c>
      <c r="BU13" s="13">
        <v>27.5873315784844</v>
      </c>
      <c r="BV13" s="13">
        <v>21.8766183190398</v>
      </c>
      <c r="BW13" s="13">
        <v>13.4494578340739</v>
      </c>
      <c r="BX13" s="13">
        <v>14.6913124855433</v>
      </c>
      <c r="BY13" s="13">
        <v>13.5548238863563</v>
      </c>
      <c r="BZ13" s="13">
        <v>19.8180396602558</v>
      </c>
      <c r="CA13" s="13">
        <v>21.0313626155448</v>
      </c>
      <c r="CB13" s="13">
        <v>19.6062236837835</v>
      </c>
      <c r="CC13" s="13">
        <v>12.7809885963143</v>
      </c>
      <c r="CD13" s="13">
        <v>16.3799934</v>
      </c>
      <c r="CE13" s="13">
        <v>19.5556648</v>
      </c>
      <c r="CF13" s="13">
        <v>19.32351649</v>
      </c>
      <c r="CG13" s="13">
        <v>9.84054858</v>
      </c>
      <c r="CH13" s="13">
        <v>20.64644223</v>
      </c>
      <c r="CI13" s="13">
        <v>20.14675714</v>
      </c>
      <c r="CJ13" s="13">
        <v>22.56809981</v>
      </c>
      <c r="CK13" s="13">
        <v>17.87179373</v>
      </c>
      <c r="CL13" s="13">
        <v>14.610236</v>
      </c>
      <c r="CM13" s="13">
        <v>20.26637579</v>
      </c>
      <c r="CN13" s="13">
        <v>18.35835011</v>
      </c>
      <c r="CO13" s="13">
        <v>20.17616455</v>
      </c>
      <c r="CP13" s="13">
        <v>20.00562654</v>
      </c>
      <c r="CQ13" s="13">
        <v>18.26515864</v>
      </c>
      <c r="CR13" s="13">
        <v>17.55344375</v>
      </c>
      <c r="CS13" s="13">
        <v>15.94444366</v>
      </c>
      <c r="CT13" s="13">
        <v>17.17148018</v>
      </c>
      <c r="CU13" s="13">
        <v>20.06656316</v>
      </c>
      <c r="CV13" s="13">
        <v>17.23340271</v>
      </c>
      <c r="CW13" s="13">
        <v>17.40993452</v>
      </c>
      <c r="CX13" s="13">
        <v>17.41228115</v>
      </c>
      <c r="CY13" s="13">
        <v>17.27142881</v>
      </c>
      <c r="CZ13" s="13">
        <v>13.5089394</v>
      </c>
      <c r="DA13" s="13">
        <v>12.89734845</v>
      </c>
      <c r="DB13" s="13">
        <v>14.99930142</v>
      </c>
      <c r="DC13" s="13">
        <v>12.01584793</v>
      </c>
      <c r="DD13" s="13">
        <v>9.00327451</v>
      </c>
      <c r="DE13" s="13">
        <v>8.42113892</v>
      </c>
      <c r="DF13" s="13">
        <v>10.48043445</v>
      </c>
      <c r="DG13" s="13">
        <v>9.42268979</v>
      </c>
      <c r="DH13" s="13">
        <v>10.061098</v>
      </c>
      <c r="DI13" s="13">
        <v>8.39652779</v>
      </c>
      <c r="DJ13" s="13">
        <v>5.68455083</v>
      </c>
      <c r="DK13" s="13">
        <v>12.13066263</v>
      </c>
      <c r="DL13" s="13">
        <v>10.61416065</v>
      </c>
      <c r="DM13" s="13">
        <v>9.40057355</v>
      </c>
      <c r="DN13" s="13">
        <v>9.31903759</v>
      </c>
      <c r="DO13" s="13">
        <v>10.27157531</v>
      </c>
      <c r="DP13" s="13">
        <v>10.91533894</v>
      </c>
      <c r="DQ13" s="13">
        <v>9.63566755</v>
      </c>
      <c r="DR13" s="13">
        <v>9.29829989</v>
      </c>
      <c r="DS13" s="13">
        <v>10.44249946</v>
      </c>
      <c r="DT13" s="13">
        <v>11.03134063</v>
      </c>
      <c r="DU13" s="13">
        <v>8.41958368</v>
      </c>
      <c r="DV13" s="13">
        <v>9.51191658</v>
      </c>
      <c r="DW13" s="13">
        <v>7.85807518</v>
      </c>
      <c r="DX13" s="13">
        <v>8.91344848</v>
      </c>
      <c r="DY13" s="13">
        <v>7.78013731</v>
      </c>
      <c r="DZ13" s="13">
        <v>10.1202313008</v>
      </c>
      <c r="EA13" s="13">
        <v>9.3813959495</v>
      </c>
      <c r="EB13" s="13">
        <v>9.7579310546</v>
      </c>
      <c r="EC13" s="13">
        <v>8.5598516241</v>
      </c>
      <c r="ED13" s="13">
        <v>7.99942059</v>
      </c>
      <c r="EE13" s="13">
        <v>9.5227905408</v>
      </c>
      <c r="EF13" s="13">
        <v>9.7074542</v>
      </c>
      <c r="EG13" s="13">
        <v>9.89621577</v>
      </c>
      <c r="EH13" s="13">
        <v>9.8905797874</v>
      </c>
    </row>
    <row r="14" spans="1:138" ht="14.25" outlineLevel="2">
      <c r="A14" s="29" t="s">
        <v>6</v>
      </c>
      <c r="B14" s="13">
        <v>9.4180426281688</v>
      </c>
      <c r="C14" s="13">
        <v>9.74142217884161</v>
      </c>
      <c r="D14" s="13">
        <v>9.78238069335943</v>
      </c>
      <c r="E14" s="13">
        <v>11.0885474499044</v>
      </c>
      <c r="F14" s="13">
        <v>11.5973617784039</v>
      </c>
      <c r="G14" s="13">
        <v>9.24213050004461</v>
      </c>
      <c r="H14" s="13">
        <v>10.7115481782315</v>
      </c>
      <c r="I14" s="13">
        <v>7.93052594921874</v>
      </c>
      <c r="J14" s="13">
        <v>8.90719708309558</v>
      </c>
      <c r="K14" s="13">
        <v>9.56762394916857</v>
      </c>
      <c r="L14" s="13">
        <v>10.9473777553476</v>
      </c>
      <c r="M14" s="13">
        <v>10.5820499310287</v>
      </c>
      <c r="N14" s="13">
        <v>12.9610606888747</v>
      </c>
      <c r="O14" s="13">
        <v>8.53656900561788</v>
      </c>
      <c r="P14" s="13">
        <v>10.7042194057284</v>
      </c>
      <c r="Q14" s="13">
        <v>10.4481598917762</v>
      </c>
      <c r="R14" s="13">
        <v>9.19455015668412</v>
      </c>
      <c r="S14" s="13">
        <v>9.32160806247122</v>
      </c>
      <c r="T14" s="13">
        <v>15.2403334050008</v>
      </c>
      <c r="U14" s="13">
        <v>9.67613583740308</v>
      </c>
      <c r="V14" s="13">
        <v>7.70951545853979</v>
      </c>
      <c r="W14" s="13">
        <v>9.2232461897965</v>
      </c>
      <c r="X14" s="13">
        <v>8.78360415635595</v>
      </c>
      <c r="Y14" s="13">
        <v>8.37065424746134</v>
      </c>
      <c r="Z14" s="13">
        <v>9.931661716186</v>
      </c>
      <c r="AA14" s="13">
        <v>10.4419795327917</v>
      </c>
      <c r="AB14" s="13">
        <v>8.69872183567788</v>
      </c>
      <c r="AC14" s="13">
        <v>8.20347062936913</v>
      </c>
      <c r="AD14" s="13">
        <v>6.90762529235257</v>
      </c>
      <c r="AE14" s="13">
        <v>8.74749463840683</v>
      </c>
      <c r="AF14" s="13">
        <v>8.59465013991564</v>
      </c>
      <c r="AG14" s="13">
        <v>9.35806455700883</v>
      </c>
      <c r="AH14" s="13">
        <v>9.28825374408092</v>
      </c>
      <c r="AI14" s="13">
        <v>13.1030496785044</v>
      </c>
      <c r="AJ14" s="13">
        <v>12.8324385971906</v>
      </c>
      <c r="AK14" s="13">
        <v>9.26867654774235</v>
      </c>
      <c r="AL14" s="13">
        <v>9.64744748014151</v>
      </c>
      <c r="AM14" s="13">
        <v>11.1506676336857</v>
      </c>
      <c r="AN14" s="13">
        <v>10.0955287118644</v>
      </c>
      <c r="AO14" s="13">
        <v>8.90163445897986</v>
      </c>
      <c r="AP14" s="13">
        <v>7.72828838953185</v>
      </c>
      <c r="AQ14" s="13">
        <v>10.0893600933173</v>
      </c>
      <c r="AR14" s="13">
        <v>10.6891328412087</v>
      </c>
      <c r="AS14" s="13">
        <v>9.07516142594214</v>
      </c>
      <c r="AT14" s="13">
        <v>7.32302619952421</v>
      </c>
      <c r="AU14" s="13">
        <v>9.1471419434891</v>
      </c>
      <c r="AV14" s="13">
        <v>10.0701918158266</v>
      </c>
      <c r="AW14" s="13">
        <v>8.40278179116014</v>
      </c>
      <c r="AX14" s="13">
        <v>8.89084252979876</v>
      </c>
      <c r="AY14" s="13">
        <v>10.0817422896566</v>
      </c>
      <c r="AZ14" s="13">
        <v>11.4237326728941</v>
      </c>
      <c r="BA14" s="13">
        <v>10.4570890576506</v>
      </c>
      <c r="BB14" s="13">
        <v>4.87204385255929</v>
      </c>
      <c r="BC14" s="13">
        <v>12.5578966929031</v>
      </c>
      <c r="BD14" s="13">
        <v>13.3761876266011</v>
      </c>
      <c r="BE14" s="13">
        <v>13.5789547679364</v>
      </c>
      <c r="BF14" s="13">
        <v>10.9112959219198</v>
      </c>
      <c r="BG14" s="13">
        <v>15.0160282493256</v>
      </c>
      <c r="BH14" s="13">
        <v>18.4362422380888</v>
      </c>
      <c r="BI14" s="13">
        <v>13.4027966906658</v>
      </c>
      <c r="BJ14" s="13">
        <v>10.551311402656</v>
      </c>
      <c r="BK14" s="13">
        <v>15.2938463205621</v>
      </c>
      <c r="BL14" s="13">
        <v>14.4700792703092</v>
      </c>
      <c r="BM14" s="13">
        <v>13.2908115034462</v>
      </c>
      <c r="BN14" s="13">
        <v>14.2743155278746</v>
      </c>
      <c r="BO14" s="13">
        <v>14.0237783443561</v>
      </c>
      <c r="BP14" s="13">
        <v>12.7647851416418</v>
      </c>
      <c r="BQ14" s="13">
        <v>14.4784560261275</v>
      </c>
      <c r="BR14" s="13">
        <v>13.0113098176524</v>
      </c>
      <c r="BS14" s="13">
        <v>13.8807968370736</v>
      </c>
      <c r="BT14" s="13">
        <v>15.2096990495141</v>
      </c>
      <c r="BU14" s="13">
        <v>17.3344512098848</v>
      </c>
      <c r="BV14" s="13">
        <v>15.1489206635004</v>
      </c>
      <c r="BW14" s="13">
        <v>14.581077789434</v>
      </c>
      <c r="BX14" s="13">
        <v>12.9739130975256</v>
      </c>
      <c r="BY14" s="13">
        <v>14.4217713877565</v>
      </c>
      <c r="BZ14" s="13">
        <v>12.36012141549</v>
      </c>
      <c r="CA14" s="13">
        <v>13.989906819966</v>
      </c>
      <c r="CB14" s="13">
        <v>10.5248557867363</v>
      </c>
      <c r="CC14" s="13">
        <v>11.1359764259712</v>
      </c>
      <c r="CD14" s="13">
        <v>14.0780467584</v>
      </c>
      <c r="CE14" s="13">
        <v>12.883853008</v>
      </c>
      <c r="CF14" s="13">
        <v>11.46502896</v>
      </c>
      <c r="CG14" s="13">
        <v>8.836300211</v>
      </c>
      <c r="CH14" s="13">
        <v>11.927617021</v>
      </c>
      <c r="CI14" s="13">
        <v>17.5465766715</v>
      </c>
      <c r="CJ14" s="13">
        <v>11.607220364</v>
      </c>
      <c r="CK14" s="13">
        <v>12.05562271</v>
      </c>
      <c r="CL14" s="13">
        <v>13.103201235</v>
      </c>
      <c r="CM14" s="13">
        <v>11.469485205</v>
      </c>
      <c r="CN14" s="13">
        <v>12.307774433</v>
      </c>
      <c r="CO14" s="13">
        <v>12.988640081</v>
      </c>
      <c r="CP14" s="13">
        <v>14.8000536</v>
      </c>
      <c r="CQ14" s="13">
        <v>10.87890616</v>
      </c>
      <c r="CR14" s="13">
        <v>12.78582645</v>
      </c>
      <c r="CS14" s="13">
        <v>11.94976008</v>
      </c>
      <c r="CT14" s="13">
        <v>12.89049434</v>
      </c>
      <c r="CU14" s="13">
        <v>10.851073165</v>
      </c>
      <c r="CV14" s="13">
        <v>9.298565365</v>
      </c>
      <c r="CW14" s="13">
        <v>11.336262845</v>
      </c>
      <c r="CX14" s="13">
        <v>9.34534802</v>
      </c>
      <c r="CY14" s="13">
        <v>8.76522162</v>
      </c>
      <c r="CZ14" s="13">
        <v>9.09549412</v>
      </c>
      <c r="DA14" s="13">
        <v>10.17879248</v>
      </c>
      <c r="DB14" s="13">
        <v>9.5202978</v>
      </c>
      <c r="DC14" s="13">
        <v>9.08321961</v>
      </c>
      <c r="DD14" s="13">
        <v>9.02042962</v>
      </c>
      <c r="DE14" s="13">
        <v>8.33470234</v>
      </c>
      <c r="DF14" s="13">
        <v>7.18012194</v>
      </c>
      <c r="DG14" s="13">
        <v>6.53547804</v>
      </c>
      <c r="DH14" s="13">
        <v>7.21911023</v>
      </c>
      <c r="DI14" s="13">
        <v>7.49590643</v>
      </c>
      <c r="DJ14" s="13">
        <v>6.87410873</v>
      </c>
      <c r="DK14" s="13">
        <v>7.66674951</v>
      </c>
      <c r="DL14" s="13">
        <v>6.420503835</v>
      </c>
      <c r="DM14" s="13">
        <v>8.24191022</v>
      </c>
      <c r="DN14" s="13">
        <v>9.16501012</v>
      </c>
      <c r="DO14" s="13">
        <v>8.03308115</v>
      </c>
      <c r="DP14" s="13">
        <v>8.01049797</v>
      </c>
      <c r="DQ14" s="13">
        <v>8.70986905</v>
      </c>
      <c r="DR14" s="13">
        <v>8.52417435</v>
      </c>
      <c r="DS14" s="13">
        <v>7.17936279</v>
      </c>
      <c r="DT14" s="13">
        <v>6.27987851</v>
      </c>
      <c r="DU14" s="13">
        <v>8.46672618</v>
      </c>
      <c r="DV14" s="13">
        <v>8.3095438233</v>
      </c>
      <c r="DW14" s="13">
        <v>5.54166953</v>
      </c>
      <c r="DX14" s="13">
        <v>6.44074808</v>
      </c>
      <c r="DY14" s="13">
        <v>8.69647177</v>
      </c>
      <c r="DZ14" s="13">
        <v>7.13026426</v>
      </c>
      <c r="EA14" s="13">
        <v>6.7785753494</v>
      </c>
      <c r="EB14" s="13">
        <v>5.65482673</v>
      </c>
      <c r="EC14" s="13">
        <v>7.896221938</v>
      </c>
      <c r="ED14" s="13">
        <v>8.764848732</v>
      </c>
      <c r="EE14" s="13">
        <v>4.7344674436</v>
      </c>
      <c r="EF14" s="13">
        <v>4.459437358</v>
      </c>
      <c r="EG14" s="13">
        <v>5.8596939</v>
      </c>
      <c r="EH14" s="13">
        <v>5.9168349</v>
      </c>
    </row>
    <row r="15" spans="1:138" ht="14.25" outlineLevel="2">
      <c r="A15" s="29" t="s">
        <v>7</v>
      </c>
      <c r="B15" s="13">
        <v>0.588965490348622</v>
      </c>
      <c r="C15" s="13">
        <v>0.828444274498995</v>
      </c>
      <c r="D15" s="13">
        <v>0.557054285430685</v>
      </c>
      <c r="E15" s="13">
        <v>0.472221253236074</v>
      </c>
      <c r="F15" s="13">
        <v>0.666530654193203</v>
      </c>
      <c r="G15" s="13">
        <v>0.627550803196803</v>
      </c>
      <c r="H15" s="13">
        <v>0.607251995604313</v>
      </c>
      <c r="I15" s="13">
        <v>0.545351850520058</v>
      </c>
      <c r="J15" s="13">
        <v>0.597601529508454</v>
      </c>
      <c r="K15" s="13">
        <v>0.873262760405034</v>
      </c>
      <c r="L15" s="13">
        <v>0.643281437879944</v>
      </c>
      <c r="M15" s="13">
        <v>0.50437233561281</v>
      </c>
      <c r="N15" s="13">
        <v>0.704771726004989</v>
      </c>
      <c r="O15" s="13">
        <v>0.845971291045281</v>
      </c>
      <c r="P15" s="13">
        <v>0.663790289225906</v>
      </c>
      <c r="Q15" s="13">
        <v>0.545143518496496</v>
      </c>
      <c r="R15" s="13">
        <v>0.663479022989931</v>
      </c>
      <c r="S15" s="13">
        <v>0.81421352683881</v>
      </c>
      <c r="T15" s="13">
        <v>0.704084453189702</v>
      </c>
      <c r="U15" s="13">
        <v>0.63852589695698</v>
      </c>
      <c r="V15" s="13">
        <v>0.931432436619459</v>
      </c>
      <c r="W15" s="13">
        <v>1.13739866374397</v>
      </c>
      <c r="X15" s="13">
        <v>0.972406124922136</v>
      </c>
      <c r="Y15" s="13">
        <v>0.822442425734338</v>
      </c>
      <c r="Z15" s="13">
        <v>1.02354417929684</v>
      </c>
      <c r="AA15" s="13">
        <v>1.01259718272682</v>
      </c>
      <c r="AB15" s="13">
        <v>1.03053029676603</v>
      </c>
      <c r="AC15" s="13">
        <v>0.829414321319385</v>
      </c>
      <c r="AD15" s="13">
        <v>1.13780692703902</v>
      </c>
      <c r="AE15" s="13">
        <v>1.24698524293196</v>
      </c>
      <c r="AF15" s="13">
        <v>1.0106291306774</v>
      </c>
      <c r="AG15" s="13">
        <v>1.03630792617228</v>
      </c>
      <c r="AH15" s="13">
        <v>0.855006747914751</v>
      </c>
      <c r="AI15" s="13">
        <v>0.988515268491515</v>
      </c>
      <c r="AJ15" s="13">
        <v>0.764554212796276</v>
      </c>
      <c r="AK15" s="13">
        <v>0.754173030080066</v>
      </c>
      <c r="AL15" s="13">
        <v>0.875742880654175</v>
      </c>
      <c r="AM15" s="13">
        <v>0.927724321220623</v>
      </c>
      <c r="AN15" s="13">
        <v>0.72379895214961</v>
      </c>
      <c r="AO15" s="13">
        <v>0.731811574021988</v>
      </c>
      <c r="AP15" s="13">
        <v>0.932632566468222</v>
      </c>
      <c r="AQ15" s="13">
        <v>0.973888120561916</v>
      </c>
      <c r="AR15" s="13">
        <v>0.693902997218887</v>
      </c>
      <c r="AS15" s="13">
        <v>0.722434875750975</v>
      </c>
      <c r="AT15" s="13">
        <v>0.951627070601066</v>
      </c>
      <c r="AU15" s="13">
        <v>0.986284240967793</v>
      </c>
      <c r="AV15" s="13">
        <v>0.670037817143884</v>
      </c>
      <c r="AW15" s="13">
        <v>0.725869751287257</v>
      </c>
      <c r="AX15" s="13">
        <v>0.903862471410036</v>
      </c>
      <c r="AY15" s="13">
        <v>0.894431464832681</v>
      </c>
      <c r="AZ15" s="13">
        <v>0.657272114474511</v>
      </c>
      <c r="BA15" s="13">
        <v>0.726595869282772</v>
      </c>
      <c r="BB15" s="13">
        <v>0.914690020825069</v>
      </c>
      <c r="BC15" s="13">
        <v>0.932445846271508</v>
      </c>
      <c r="BD15" s="13">
        <v>0.67752893249146</v>
      </c>
      <c r="BE15" s="13">
        <v>0.997712660411964</v>
      </c>
      <c r="BF15" s="13">
        <v>1.11654944759707</v>
      </c>
      <c r="BG15" s="13">
        <v>1.05295822268633</v>
      </c>
      <c r="BH15" s="13">
        <v>0.707955591407035</v>
      </c>
      <c r="BI15" s="13">
        <v>1.11701561830956</v>
      </c>
      <c r="BJ15" s="13">
        <v>1.06859645090165</v>
      </c>
      <c r="BK15" s="13">
        <v>0.955832282434983</v>
      </c>
      <c r="BL15" s="13">
        <v>0.75428769388195</v>
      </c>
      <c r="BM15" s="13">
        <v>1.08462319155016</v>
      </c>
      <c r="BN15" s="13">
        <v>1.07018923061534</v>
      </c>
      <c r="BO15" s="13">
        <v>1.04935847977749</v>
      </c>
      <c r="BP15" s="13">
        <v>0.695858773153837</v>
      </c>
      <c r="BQ15" s="13">
        <v>1.11046236645333</v>
      </c>
      <c r="BR15" s="13">
        <v>1.10863558034335</v>
      </c>
      <c r="BS15" s="13">
        <v>1.00852920475543</v>
      </c>
      <c r="BT15" s="13">
        <v>0.765104167638025</v>
      </c>
      <c r="BU15" s="13">
        <v>1.13025154797164</v>
      </c>
      <c r="BV15" s="13">
        <v>1.09852333373563</v>
      </c>
      <c r="BW15" s="13">
        <v>1.08943647021131</v>
      </c>
      <c r="BX15" s="13">
        <v>0.77685145795672</v>
      </c>
      <c r="BY15" s="13">
        <v>1.15890643867504</v>
      </c>
      <c r="BZ15" s="13">
        <v>1.09982971920844</v>
      </c>
      <c r="CA15" s="13">
        <v>0.946261894101661</v>
      </c>
      <c r="CB15" s="13">
        <v>0.695410344036649</v>
      </c>
      <c r="CC15" s="13">
        <v>1.0593270003861</v>
      </c>
      <c r="CD15" s="13">
        <v>1.1846672172</v>
      </c>
      <c r="CE15" s="13">
        <v>0.7454228252</v>
      </c>
      <c r="CF15" s="13">
        <v>0.690748468</v>
      </c>
      <c r="CG15" s="13">
        <v>1.347183792</v>
      </c>
      <c r="CH15" s="13">
        <v>1.3539525</v>
      </c>
      <c r="CI15" s="13">
        <v>0.93013975</v>
      </c>
      <c r="CJ15" s="13">
        <v>0.85286555</v>
      </c>
      <c r="CK15" s="13">
        <v>1.37430135</v>
      </c>
      <c r="CL15" s="13">
        <v>1.38954529</v>
      </c>
      <c r="CM15" s="13">
        <v>1.09117683</v>
      </c>
      <c r="CN15" s="13">
        <v>0.91299134</v>
      </c>
      <c r="CO15" s="13">
        <v>1.50707828</v>
      </c>
      <c r="CP15" s="13">
        <v>1.4717452</v>
      </c>
      <c r="CQ15" s="13">
        <v>1.14195865</v>
      </c>
      <c r="CR15" s="13">
        <v>0.87658705</v>
      </c>
      <c r="CS15" s="13">
        <v>1.51227275</v>
      </c>
      <c r="CT15" s="13">
        <v>1.3254773</v>
      </c>
      <c r="CU15" s="13">
        <v>1.00300275</v>
      </c>
      <c r="CV15" s="13">
        <v>0.75128125</v>
      </c>
      <c r="CW15" s="13">
        <v>1.36218365</v>
      </c>
      <c r="CX15" s="13">
        <v>1.42671804</v>
      </c>
      <c r="CY15" s="13">
        <v>1.04594005</v>
      </c>
      <c r="CZ15" s="13">
        <v>0.76014105</v>
      </c>
      <c r="DA15" s="13">
        <v>1.6015178</v>
      </c>
      <c r="DB15" s="13">
        <v>1.42158795</v>
      </c>
      <c r="DC15" s="13">
        <v>0.95754885</v>
      </c>
      <c r="DD15" s="13">
        <v>0.985059</v>
      </c>
      <c r="DE15" s="13">
        <v>1.57992695</v>
      </c>
      <c r="DF15" s="13">
        <v>1.3494824</v>
      </c>
      <c r="DG15" s="13">
        <v>1.0126116</v>
      </c>
      <c r="DH15" s="13">
        <v>0.90314255</v>
      </c>
      <c r="DI15" s="13">
        <v>1.5154265</v>
      </c>
      <c r="DJ15" s="13">
        <v>1.31081855</v>
      </c>
      <c r="DK15" s="13">
        <v>1.20430176</v>
      </c>
      <c r="DL15" s="13">
        <v>1.13597634</v>
      </c>
      <c r="DM15" s="13">
        <v>1.76934197</v>
      </c>
      <c r="DN15" s="13">
        <v>1.5081193</v>
      </c>
      <c r="DO15" s="13">
        <v>1.2204841</v>
      </c>
      <c r="DP15" s="13">
        <v>0.99309798</v>
      </c>
      <c r="DQ15" s="13">
        <v>1.80540336</v>
      </c>
      <c r="DR15" s="13">
        <v>1.46138968</v>
      </c>
      <c r="DS15" s="13">
        <v>1.08682728</v>
      </c>
      <c r="DT15" s="13">
        <v>0.92022406</v>
      </c>
      <c r="DU15" s="13">
        <v>1.7251586</v>
      </c>
      <c r="DV15" s="13">
        <v>1.5757924</v>
      </c>
      <c r="DW15" s="13">
        <v>1.12409844</v>
      </c>
      <c r="DX15" s="13">
        <v>0.934686</v>
      </c>
      <c r="DY15" s="13">
        <v>1.76183808</v>
      </c>
      <c r="DZ15" s="13">
        <v>1.48605744</v>
      </c>
      <c r="EA15" s="13">
        <v>1.0557182526</v>
      </c>
      <c r="EB15" s="13">
        <v>0.9682347</v>
      </c>
      <c r="EC15" s="13">
        <v>1.6674314899</v>
      </c>
      <c r="ED15" s="13">
        <v>1.53278584</v>
      </c>
      <c r="EE15" s="13">
        <v>0.93135592</v>
      </c>
      <c r="EF15" s="13">
        <v>0.9210935102</v>
      </c>
      <c r="EG15" s="13">
        <v>1.65154464</v>
      </c>
      <c r="EH15" s="13">
        <v>1.4492349927</v>
      </c>
    </row>
    <row r="16" spans="1:114" ht="14.25" outlineLevel="1">
      <c r="A16" s="19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</row>
    <row r="17" spans="1:138" ht="14.25" outlineLevel="1">
      <c r="A17" s="61" t="s">
        <v>9</v>
      </c>
      <c r="B17" s="5">
        <v>0.004008873872439864</v>
      </c>
      <c r="C17" s="5">
        <v>0.005617576343840149</v>
      </c>
      <c r="D17" s="5">
        <v>0.002590713636742636</v>
      </c>
      <c r="E17" s="5">
        <v>0.006966298441591951</v>
      </c>
      <c r="F17" s="5">
        <v>0.00409279126670431</v>
      </c>
      <c r="G17" s="5">
        <v>0.003541599529214031</v>
      </c>
      <c r="H17" s="5">
        <v>0.0022961496224187645</v>
      </c>
      <c r="I17" s="5">
        <v>0.008897654817747885</v>
      </c>
      <c r="J17" s="5">
        <v>0.00437794089968003</v>
      </c>
      <c r="K17" s="5">
        <v>0.003804746822633727</v>
      </c>
      <c r="L17" s="5">
        <v>0.00792363764331774</v>
      </c>
      <c r="M17" s="5">
        <v>0.002369231786294918</v>
      </c>
      <c r="N17" s="5">
        <v>0.002833290902040507</v>
      </c>
      <c r="O17" s="5">
        <v>0.008687302286664199</v>
      </c>
      <c r="P17" s="5">
        <v>0.004701479213632835</v>
      </c>
      <c r="Q17" s="5">
        <v>0.003891126733578813</v>
      </c>
      <c r="R17" s="5">
        <v>0.00564652738565782</v>
      </c>
      <c r="S17" s="5">
        <v>0.004024704256941376</v>
      </c>
      <c r="T17" s="5">
        <v>0.00291111511107308</v>
      </c>
      <c r="U17" s="5">
        <v>0.002572267407470212</v>
      </c>
      <c r="V17" s="5">
        <v>0.00250956772695903</v>
      </c>
      <c r="W17" s="5">
        <v>0.003882122478854663</v>
      </c>
      <c r="X17" s="5">
        <v>0.0030288995569416484</v>
      </c>
      <c r="Y17" s="5">
        <v>0.004034111504115378</v>
      </c>
      <c r="Z17" s="5">
        <v>0.00256163944924752</v>
      </c>
      <c r="AA17" s="5">
        <v>0.0001090669154341548</v>
      </c>
      <c r="AB17" s="5">
        <v>0.00034951031882368</v>
      </c>
      <c r="AC17" s="5">
        <v>0.00021386017796021667</v>
      </c>
      <c r="AD17" s="5">
        <v>0</v>
      </c>
      <c r="AE17" s="5">
        <v>0</v>
      </c>
      <c r="AF17" s="5">
        <v>0.00128146013448607</v>
      </c>
      <c r="AG17" s="5">
        <v>0.0006726515733621331</v>
      </c>
      <c r="AH17" s="5">
        <v>0</v>
      </c>
      <c r="AI17" s="5">
        <v>4.56204379562044E-08</v>
      </c>
      <c r="AJ17" s="5">
        <v>0.0002472936038002601</v>
      </c>
      <c r="AK17" s="5">
        <v>0.000255560073821515</v>
      </c>
      <c r="AL17" s="5">
        <v>0.00023642197809390711</v>
      </c>
      <c r="AM17" s="5">
        <v>0.000547169975253171</v>
      </c>
      <c r="AN17" s="5">
        <v>0.0006915938381685</v>
      </c>
      <c r="AO17" s="5">
        <v>0.00059292337365425</v>
      </c>
      <c r="AP17" s="5">
        <v>0.000399672</v>
      </c>
      <c r="AQ17" s="5">
        <v>0</v>
      </c>
      <c r="AR17" s="5">
        <v>0</v>
      </c>
      <c r="AS17" s="5">
        <v>0.00010902925</v>
      </c>
      <c r="AT17" s="5">
        <v>1.1275E-05</v>
      </c>
      <c r="AU17" s="5">
        <v>0.00064315276</v>
      </c>
      <c r="AV17" s="5">
        <v>0.24127973275999998</v>
      </c>
      <c r="AW17" s="5">
        <v>0.24212286000000002</v>
      </c>
      <c r="AX17" s="5">
        <v>7.8757E-07</v>
      </c>
      <c r="AY17" s="5">
        <v>0.019029314149999997</v>
      </c>
      <c r="AZ17" s="5">
        <v>0.24932442800000001</v>
      </c>
      <c r="BA17" s="5">
        <v>0.637083</v>
      </c>
      <c r="BB17" s="5">
        <v>0.7510777826</v>
      </c>
      <c r="BC17" s="5">
        <v>5.00976E-05</v>
      </c>
      <c r="BD17" s="5">
        <v>0.75377357539</v>
      </c>
      <c r="BE17" s="5">
        <v>0.77846996913</v>
      </c>
      <c r="BF17" s="5">
        <v>0.968533451</v>
      </c>
      <c r="BG17" s="5">
        <v>1.6948007</v>
      </c>
      <c r="BH17" s="5">
        <v>2.7320168536100002</v>
      </c>
      <c r="BI17" s="5">
        <v>4.73830473428</v>
      </c>
      <c r="BJ17" s="5">
        <v>3.9895687523141032</v>
      </c>
      <c r="BK17" s="5">
        <v>5.626539264089023</v>
      </c>
      <c r="BL17" s="5">
        <v>5.1380893490436295</v>
      </c>
      <c r="BM17" s="5">
        <v>5.301671166657055</v>
      </c>
      <c r="BN17" s="5">
        <v>5.5737997424</v>
      </c>
      <c r="BO17" s="5">
        <v>4.7536628634</v>
      </c>
      <c r="BP17" s="5">
        <v>7.700111145</v>
      </c>
      <c r="BQ17" s="5">
        <v>6.72221502796</v>
      </c>
      <c r="BR17" s="5">
        <v>6.770406112764251</v>
      </c>
      <c r="BS17" s="5">
        <v>6.70229426699488</v>
      </c>
      <c r="BT17" s="5">
        <v>7.359919085484909</v>
      </c>
      <c r="BU17" s="5">
        <v>7.238822627364201</v>
      </c>
      <c r="BV17" s="5">
        <v>4.278035132682111</v>
      </c>
      <c r="BW17" s="5">
        <v>5.582027382494273</v>
      </c>
      <c r="BX17" s="5">
        <v>4.190449758101655</v>
      </c>
      <c r="BY17" s="5">
        <v>2.801107236144448</v>
      </c>
      <c r="BZ17" s="5">
        <v>1.365976422533984</v>
      </c>
      <c r="CA17" s="5">
        <v>3.4325837096113987</v>
      </c>
      <c r="CB17" s="5">
        <v>4.881964758523673</v>
      </c>
      <c r="CC17" s="5">
        <v>4.167073361649027</v>
      </c>
      <c r="CD17" s="5">
        <v>3.996347778858738</v>
      </c>
      <c r="CE17" s="5">
        <v>4.129192111082846</v>
      </c>
      <c r="CF17" s="5">
        <v>2.001995679690628</v>
      </c>
      <c r="CG17" s="5">
        <v>5.440326619586215</v>
      </c>
      <c r="CH17" s="5">
        <v>1.2332561738457843</v>
      </c>
      <c r="CI17" s="5">
        <v>2.636156305412007</v>
      </c>
      <c r="CJ17" s="5">
        <v>1.8630672517512052</v>
      </c>
      <c r="CK17" s="5">
        <v>0.011888309463431083</v>
      </c>
      <c r="CL17" s="5">
        <v>0.931076750588289</v>
      </c>
      <c r="CM17" s="5">
        <v>1.5507323516178895</v>
      </c>
      <c r="CN17" s="5">
        <v>0.6622232350852989</v>
      </c>
      <c r="CO17" s="5">
        <v>0.6679376302359299</v>
      </c>
      <c r="CP17" s="5">
        <v>0.03633794285328596</v>
      </c>
      <c r="CQ17" s="5">
        <v>0.00624457690044006</v>
      </c>
      <c r="CR17" s="5">
        <v>0.000309760207354128</v>
      </c>
      <c r="CS17" s="5">
        <v>2.77818728165587E-06</v>
      </c>
      <c r="CT17" s="5">
        <v>0.000305913806580465</v>
      </c>
      <c r="CU17" s="5">
        <v>2.780451726774859</v>
      </c>
      <c r="CV17" s="5">
        <v>7.62289770505318</v>
      </c>
      <c r="CW17" s="5">
        <v>3.2550469236986252</v>
      </c>
      <c r="CX17" s="5">
        <v>2.4238893138548</v>
      </c>
      <c r="CY17" s="5">
        <v>1.8196407595114652</v>
      </c>
      <c r="CZ17" s="5">
        <v>1.8215241476313175</v>
      </c>
      <c r="DA17" s="5">
        <v>3.331394618977923</v>
      </c>
      <c r="DB17" s="5">
        <v>2.783651089027749</v>
      </c>
      <c r="DC17" s="5">
        <v>2.3617334546289706</v>
      </c>
      <c r="DD17" s="5">
        <v>1.7723903876725555</v>
      </c>
      <c r="DE17" s="5">
        <v>2.616389798713995</v>
      </c>
      <c r="DF17" s="5">
        <v>3.35429182101659</v>
      </c>
      <c r="DG17" s="5">
        <v>1.9308778201831136</v>
      </c>
      <c r="DH17" s="5">
        <v>2.970049143350787</v>
      </c>
      <c r="DI17" s="5">
        <v>1.8148920312971502</v>
      </c>
      <c r="DJ17" s="5">
        <v>2.499209703279511</v>
      </c>
      <c r="DK17" s="5">
        <v>2.055200143924353</v>
      </c>
      <c r="DL17" s="5">
        <v>1.8459739998917373</v>
      </c>
      <c r="DM17" s="5">
        <v>3.955958057045969</v>
      </c>
      <c r="DN17" s="5">
        <v>1.84649613269813</v>
      </c>
      <c r="DO17" s="5">
        <v>3.391916973613026</v>
      </c>
      <c r="DP17" s="5">
        <v>3.282591287257493</v>
      </c>
      <c r="DQ17" s="5">
        <v>5.710804201399771</v>
      </c>
      <c r="DR17" s="5">
        <v>6.463871458415991</v>
      </c>
      <c r="DS17" s="5">
        <v>8.15559867262462</v>
      </c>
      <c r="DT17" s="5">
        <v>2.931961303655436</v>
      </c>
      <c r="DU17" s="5">
        <v>5.991849386400433</v>
      </c>
      <c r="DV17" s="5">
        <v>4.975961152808793</v>
      </c>
      <c r="DW17" s="5">
        <v>3.7756363967090865</v>
      </c>
      <c r="DX17" s="5">
        <v>6.128429661016846</v>
      </c>
      <c r="DY17" s="5">
        <v>7.949341943426766</v>
      </c>
      <c r="DZ17" s="5">
        <v>6.5191029864373755</v>
      </c>
      <c r="EA17" s="5">
        <v>13.090902190921193</v>
      </c>
      <c r="EB17" s="5">
        <v>10.745678639874557</v>
      </c>
      <c r="EC17" s="5">
        <v>8.206532155941995</v>
      </c>
      <c r="ED17" s="5">
        <v>2.6563808671819498</v>
      </c>
      <c r="EE17" s="5">
        <v>8.85011712370411</v>
      </c>
      <c r="EF17" s="5">
        <v>3.3893397746456517</v>
      </c>
      <c r="EG17" s="5">
        <v>0.768228654777485</v>
      </c>
      <c r="EH17" s="5">
        <v>0.714878234695383</v>
      </c>
    </row>
    <row r="18" spans="1:138" ht="14.25" outlineLevel="2">
      <c r="A18" s="29" t="s">
        <v>5</v>
      </c>
      <c r="B18" s="13">
        <v>0.00357613401091662</v>
      </c>
      <c r="C18" s="13">
        <v>0.005175983436853</v>
      </c>
      <c r="D18" s="13">
        <v>0.00215091912918</v>
      </c>
      <c r="E18" s="13">
        <v>0.00696405044231131</v>
      </c>
      <c r="F18" s="13">
        <v>0.00409279126670431</v>
      </c>
      <c r="G18" s="13">
        <v>0.00313695965869879</v>
      </c>
      <c r="H18" s="13">
        <v>0.00219587176108915</v>
      </c>
      <c r="I18" s="13">
        <v>0.00888198757763975</v>
      </c>
      <c r="J18" s="13">
        <v>0.00437794089968003</v>
      </c>
      <c r="K18" s="13">
        <v>0.00376435159043855</v>
      </c>
      <c r="L18" s="13">
        <v>0.00774829035698601</v>
      </c>
      <c r="M18" s="13">
        <v>0.00235271974402409</v>
      </c>
      <c r="N18" s="13">
        <v>0.00250956772695903</v>
      </c>
      <c r="O18" s="13">
        <v>0.0079619173097434</v>
      </c>
      <c r="P18" s="13">
        <v>0.00423489553924337</v>
      </c>
      <c r="Q18" s="13">
        <v>0.00360750360750361</v>
      </c>
      <c r="R18" s="13">
        <v>0.00564652738565782</v>
      </c>
      <c r="S18" s="13">
        <v>0.00376435159043855</v>
      </c>
      <c r="T18" s="13">
        <v>0.00280444193487672</v>
      </c>
      <c r="U18" s="13">
        <v>0.00250956772695903</v>
      </c>
      <c r="V18" s="13">
        <v>0.00250956772695903</v>
      </c>
      <c r="W18" s="13">
        <v>0.00379503105590062</v>
      </c>
      <c r="X18" s="13">
        <v>0.00301148127235084</v>
      </c>
      <c r="Y18" s="13">
        <v>0.00376435159043855</v>
      </c>
      <c r="Z18" s="13">
        <v>0.00256163944924752</v>
      </c>
      <c r="AA18" s="13">
        <v>6.4040986231188E-06</v>
      </c>
      <c r="AB18" s="13">
        <v>0</v>
      </c>
      <c r="AC18" s="13">
        <v>0.000213768812039705</v>
      </c>
      <c r="AD18" s="13">
        <v>0</v>
      </c>
      <c r="AE18" s="13">
        <v>0</v>
      </c>
      <c r="AF18" s="13">
        <v>0.00128146013448607</v>
      </c>
      <c r="AG18" s="13">
        <v>0.000672074095017571</v>
      </c>
      <c r="AH18" s="13">
        <v>0</v>
      </c>
      <c r="AI18" s="13">
        <v>0</v>
      </c>
      <c r="AJ18" s="13">
        <v>0.000247270793581282</v>
      </c>
      <c r="AK18" s="13">
        <v>0.000255560073821515</v>
      </c>
      <c r="AL18" s="13">
        <v>0</v>
      </c>
      <c r="AM18" s="13">
        <v>0.000405267602990397</v>
      </c>
      <c r="AN18" s="13">
        <v>0.000485845662986018</v>
      </c>
      <c r="AO18" s="13">
        <v>0</v>
      </c>
      <c r="AP18" s="13">
        <v>0.000399672</v>
      </c>
      <c r="AQ18" s="13">
        <v>0</v>
      </c>
      <c r="AR18" s="13">
        <v>0</v>
      </c>
      <c r="AS18" s="13">
        <v>0</v>
      </c>
      <c r="AT18" s="13">
        <v>0</v>
      </c>
      <c r="AU18" s="13">
        <v>0.00064315276</v>
      </c>
      <c r="AV18" s="13">
        <v>0.24119449376</v>
      </c>
      <c r="AW18" s="13">
        <v>0.24185226</v>
      </c>
      <c r="AX18" s="13">
        <v>7.8757E-07</v>
      </c>
      <c r="AY18" s="13">
        <v>3.2901E-05</v>
      </c>
      <c r="AZ18" s="13">
        <v>0.24185226</v>
      </c>
      <c r="BA18" s="13">
        <v>0.637083</v>
      </c>
      <c r="BB18" s="13">
        <v>0.75059922</v>
      </c>
      <c r="BC18" s="13">
        <v>5.00976E-05</v>
      </c>
      <c r="BD18" s="13">
        <v>0.75376707</v>
      </c>
      <c r="BE18" s="13">
        <v>0.77842128</v>
      </c>
      <c r="BF18" s="13">
        <v>0.968533451</v>
      </c>
      <c r="BG18" s="13">
        <v>0.90772418</v>
      </c>
      <c r="BH18" s="13">
        <v>0</v>
      </c>
      <c r="BI18" s="13">
        <v>0.87103522</v>
      </c>
      <c r="BJ18" s="13">
        <v>0.772783563726163</v>
      </c>
      <c r="BK18" s="13">
        <v>0.000596081276793363</v>
      </c>
      <c r="BL18" s="13">
        <v>0.837047936989469</v>
      </c>
      <c r="BM18" s="13">
        <v>0</v>
      </c>
      <c r="BN18" s="13">
        <v>0.8158231888</v>
      </c>
      <c r="BO18" s="13">
        <v>3.151E-06</v>
      </c>
      <c r="BP18" s="13">
        <v>1.01964056</v>
      </c>
      <c r="BQ18" s="13">
        <v>0.00255231</v>
      </c>
      <c r="BR18" s="13">
        <v>0.810487347076231</v>
      </c>
      <c r="BS18" s="13">
        <v>0.00282582663609966</v>
      </c>
      <c r="BT18" s="13">
        <v>0.781489480325544</v>
      </c>
      <c r="BU18" s="13">
        <v>0.00627902246929179</v>
      </c>
      <c r="BV18" s="13">
        <v>0.909118929273289</v>
      </c>
      <c r="BW18" s="13">
        <v>0.80667710721147</v>
      </c>
      <c r="BX18" s="13">
        <v>0.783914282300725</v>
      </c>
      <c r="BY18" s="13">
        <v>0.737521035054838</v>
      </c>
      <c r="BZ18" s="13">
        <v>0.0149307637023242</v>
      </c>
      <c r="CA18" s="13">
        <v>0.803957271886882</v>
      </c>
      <c r="CB18" s="13">
        <v>0.924889695651833</v>
      </c>
      <c r="CC18" s="13">
        <v>0.909221014582427</v>
      </c>
      <c r="CD18" s="13">
        <v>0.00259419495497798</v>
      </c>
      <c r="CE18" s="13">
        <v>0.863975415019356</v>
      </c>
      <c r="CF18" s="13">
        <v>0.000860621401378258</v>
      </c>
      <c r="CG18" s="13">
        <v>0.894890753809865</v>
      </c>
      <c r="CH18" s="13">
        <v>0.0117106140387844</v>
      </c>
      <c r="CI18" s="13">
        <v>0.805008285909227</v>
      </c>
      <c r="CJ18" s="13">
        <v>0.69767560944095</v>
      </c>
      <c r="CK18" s="13">
        <v>0.0118459219151615</v>
      </c>
      <c r="CL18" s="13">
        <v>0.931070624440865</v>
      </c>
      <c r="CM18" s="13">
        <v>0.0157240120622695</v>
      </c>
      <c r="CN18" s="13">
        <v>0.0274481753971999</v>
      </c>
      <c r="CO18" s="13">
        <v>0.0251823814691554</v>
      </c>
      <c r="CP18" s="13">
        <v>0.036329238378247</v>
      </c>
      <c r="CQ18" s="13">
        <v>0.00593757311917999</v>
      </c>
      <c r="CR18" s="13">
        <v>0</v>
      </c>
      <c r="CS18" s="13">
        <v>0</v>
      </c>
      <c r="CT18" s="13">
        <v>0</v>
      </c>
      <c r="CU18" s="13">
        <v>0.89979521802194</v>
      </c>
      <c r="CV18" s="13">
        <v>0.908166380841401</v>
      </c>
      <c r="CW18" s="13">
        <v>0.00898502868824499</v>
      </c>
      <c r="CX18" s="13">
        <v>0</v>
      </c>
      <c r="CY18" s="13">
        <v>0.00141847326401268</v>
      </c>
      <c r="CZ18" s="13">
        <v>0.00269125967115991</v>
      </c>
      <c r="DA18" s="13">
        <v>0.906894703410418</v>
      </c>
      <c r="DB18" s="13">
        <v>0.910041719352959</v>
      </c>
      <c r="DC18" s="13">
        <v>0.000525075282390449</v>
      </c>
      <c r="DD18" s="13">
        <v>0.00231012411222906</v>
      </c>
      <c r="DE18" s="13">
        <v>0.00111376915351798</v>
      </c>
      <c r="DF18" s="13">
        <v>1.04012096941109</v>
      </c>
      <c r="DG18" s="13">
        <v>0.00456486114551214</v>
      </c>
      <c r="DH18" s="13">
        <v>0.981497901866013</v>
      </c>
      <c r="DI18" s="13">
        <v>0.003608153719806</v>
      </c>
      <c r="DJ18" s="13">
        <v>1.0027410238719</v>
      </c>
      <c r="DK18" s="13">
        <v>0.0019952099124082</v>
      </c>
      <c r="DL18" s="13">
        <v>0.00126374664444453</v>
      </c>
      <c r="DM18" s="13">
        <v>1.06400757303056</v>
      </c>
      <c r="DN18" s="13">
        <v>0</v>
      </c>
      <c r="DO18" s="13">
        <v>1.05759544732594</v>
      </c>
      <c r="DP18" s="13">
        <v>1.07657950380711</v>
      </c>
      <c r="DQ18" s="13">
        <v>0.00180617915209193</v>
      </c>
      <c r="DR18" s="13">
        <v>1.14987515628061</v>
      </c>
      <c r="DS18" s="13">
        <v>0.00123677887926623</v>
      </c>
      <c r="DT18" s="13">
        <v>1.09953461830953</v>
      </c>
      <c r="DU18" s="13">
        <v>1.15107737810295</v>
      </c>
      <c r="DV18" s="13">
        <v>0.00303182141704096</v>
      </c>
      <c r="DW18" s="13">
        <v>1.06412770414624</v>
      </c>
      <c r="DX18" s="13">
        <v>0.000606364283408191</v>
      </c>
      <c r="DY18" s="13">
        <v>0.114425577182469</v>
      </c>
      <c r="DZ18" s="13">
        <v>1.05076645508936</v>
      </c>
      <c r="EA18" s="13">
        <v>0.00302686971282061</v>
      </c>
      <c r="EB18" s="13">
        <v>0.109816747407037</v>
      </c>
      <c r="EC18" s="13">
        <v>0.00299097797709546</v>
      </c>
      <c r="ED18" s="13">
        <v>0.000598384027066675</v>
      </c>
      <c r="EE18" s="13">
        <v>1.0870902458123</v>
      </c>
      <c r="EF18" s="13">
        <v>0.0993377323333387</v>
      </c>
      <c r="EG18" s="13">
        <v>0</v>
      </c>
      <c r="EH18" s="13">
        <v>0</v>
      </c>
    </row>
    <row r="19" spans="1:138" ht="14.25" outlineLevel="2">
      <c r="A19" s="29" t="s">
        <v>6</v>
      </c>
      <c r="B19" s="13">
        <v>0.000432739861523244</v>
      </c>
      <c r="C19" s="13">
        <v>0.000410934268501034</v>
      </c>
      <c r="D19" s="13">
        <v>0.000409135869076522</v>
      </c>
      <c r="E19" s="13">
        <v>2.24799928064023E-06</v>
      </c>
      <c r="F19" s="13">
        <v>0</v>
      </c>
      <c r="G19" s="13">
        <v>0.000404639870515241</v>
      </c>
      <c r="H19" s="13">
        <v>5.39519827353655E-05</v>
      </c>
      <c r="I19" s="13">
        <v>0</v>
      </c>
      <c r="J19" s="13">
        <v>0</v>
      </c>
      <c r="K19" s="13">
        <v>2.47279920870425E-05</v>
      </c>
      <c r="L19" s="13">
        <v>0.000125887959715853</v>
      </c>
      <c r="M19" s="13">
        <v>0</v>
      </c>
      <c r="N19" s="13">
        <v>7.41839762611276E-05</v>
      </c>
      <c r="O19" s="13">
        <v>2.24799928064023E-08</v>
      </c>
      <c r="P19" s="13">
        <v>2.24799928064023E-08</v>
      </c>
      <c r="Q19" s="13">
        <v>0</v>
      </c>
      <c r="R19" s="13">
        <v>0</v>
      </c>
      <c r="S19" s="13">
        <v>0</v>
      </c>
      <c r="T19" s="13">
        <v>7.53079759014477E-05</v>
      </c>
      <c r="U19" s="13">
        <v>0</v>
      </c>
      <c r="V19" s="13">
        <v>0</v>
      </c>
      <c r="W19" s="13">
        <v>0</v>
      </c>
      <c r="X19" s="13">
        <v>0</v>
      </c>
      <c r="Y19" s="13">
        <v>0.000269759913676828</v>
      </c>
      <c r="Z19" s="13">
        <v>0</v>
      </c>
      <c r="AA19" s="13">
        <v>0</v>
      </c>
      <c r="AB19" s="13">
        <v>0.000155413430790315</v>
      </c>
      <c r="AC19" s="13">
        <v>9.13659205116492E-08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4.56204379562044E-08</v>
      </c>
      <c r="AJ19" s="13">
        <v>2.28102189781022E-08</v>
      </c>
      <c r="AK19" s="13">
        <v>0</v>
      </c>
      <c r="AL19" s="13">
        <v>2.28102189781022E-08</v>
      </c>
      <c r="AM19" s="13">
        <v>0.000141902372262774</v>
      </c>
      <c r="AN19" s="13">
        <v>0.000205748175182482</v>
      </c>
      <c r="AO19" s="13">
        <v>0.000307983576642336</v>
      </c>
      <c r="AP19" s="13">
        <v>0</v>
      </c>
      <c r="AQ19" s="13">
        <v>0</v>
      </c>
      <c r="AR19" s="13">
        <v>0</v>
      </c>
      <c r="AS19" s="13">
        <v>0.00010902925</v>
      </c>
      <c r="AT19" s="13">
        <v>1.1275E-05</v>
      </c>
      <c r="AU19" s="13">
        <v>0</v>
      </c>
      <c r="AV19" s="13">
        <v>8.5239E-05</v>
      </c>
      <c r="AW19" s="13">
        <v>0.0002706</v>
      </c>
      <c r="AX19" s="13">
        <v>0</v>
      </c>
      <c r="AY19" s="13">
        <v>0.01899641315</v>
      </c>
      <c r="AZ19" s="13">
        <v>0.007472168</v>
      </c>
      <c r="BA19" s="13">
        <v>0</v>
      </c>
      <c r="BB19" s="13">
        <v>0.0004785626</v>
      </c>
      <c r="BC19" s="13">
        <v>0</v>
      </c>
      <c r="BD19" s="13">
        <v>6.50539E-06</v>
      </c>
      <c r="BE19" s="13">
        <v>4.868913E-05</v>
      </c>
      <c r="BF19" s="13">
        <v>0</v>
      </c>
      <c r="BG19" s="13">
        <v>0.78707652</v>
      </c>
      <c r="BH19" s="13">
        <v>2.7317115404</v>
      </c>
      <c r="BI19" s="13">
        <v>3.86717611728</v>
      </c>
      <c r="BJ19" s="13">
        <v>3.21678518858794</v>
      </c>
      <c r="BK19" s="13">
        <v>5.62594318281223</v>
      </c>
      <c r="BL19" s="13">
        <v>4.30104141205416</v>
      </c>
      <c r="BM19" s="13">
        <v>5.3016154984742</v>
      </c>
      <c r="BN19" s="13">
        <v>4.7578172536</v>
      </c>
      <c r="BO19" s="13">
        <v>4.7530225124</v>
      </c>
      <c r="BP19" s="13">
        <v>6.680470585</v>
      </c>
      <c r="BQ19" s="13">
        <v>6.7190489032</v>
      </c>
      <c r="BR19" s="13">
        <v>5.95991876568802</v>
      </c>
      <c r="BS19" s="13">
        <v>6.69946844035878</v>
      </c>
      <c r="BT19" s="13">
        <v>6.57811034794075</v>
      </c>
      <c r="BU19" s="13">
        <v>7.23254360489491</v>
      </c>
      <c r="BV19" s="13">
        <v>3.36859917481736</v>
      </c>
      <c r="BW19" s="13">
        <v>4.77438238699307</v>
      </c>
      <c r="BX19" s="13">
        <v>3.40653547580093</v>
      </c>
      <c r="BY19" s="13">
        <v>2.06358620108961</v>
      </c>
      <c r="BZ19" s="13">
        <v>1.35104565883166</v>
      </c>
      <c r="CA19" s="13">
        <v>2.62862081501903</v>
      </c>
      <c r="CB19" s="13">
        <v>3.95707506287184</v>
      </c>
      <c r="CC19" s="13">
        <v>3.2578523470666</v>
      </c>
      <c r="CD19" s="13">
        <v>3.99375358390376</v>
      </c>
      <c r="CE19" s="13">
        <v>3.26521669606349</v>
      </c>
      <c r="CF19" s="13">
        <v>2.00113505828925</v>
      </c>
      <c r="CG19" s="13">
        <v>4.54543586577635</v>
      </c>
      <c r="CH19" s="13">
        <v>1.221545559807</v>
      </c>
      <c r="CI19" s="13">
        <v>1.83114801950278</v>
      </c>
      <c r="CJ19" s="13">
        <v>1.16381198117435</v>
      </c>
      <c r="CK19" s="13">
        <v>4.23875482695838E-05</v>
      </c>
      <c r="CL19" s="13">
        <v>6.12614742406128E-06</v>
      </c>
      <c r="CM19" s="13">
        <v>1.53500833955562</v>
      </c>
      <c r="CN19" s="13">
        <v>0.634775059688099</v>
      </c>
      <c r="CO19" s="13">
        <v>0.642449080361307</v>
      </c>
      <c r="CP19" s="13">
        <v>8.70447503895629E-06</v>
      </c>
      <c r="CQ19" s="13">
        <v>2.17611875973907E-08</v>
      </c>
      <c r="CR19" s="13">
        <v>0</v>
      </c>
      <c r="CS19" s="13">
        <v>0</v>
      </c>
      <c r="CT19" s="13">
        <v>0</v>
      </c>
      <c r="CU19" s="13">
        <v>1.37888597621641</v>
      </c>
      <c r="CV19" s="13">
        <v>5.27831304541321</v>
      </c>
      <c r="CW19" s="13">
        <v>3.24606189501038</v>
      </c>
      <c r="CX19" s="13">
        <v>2.4238893138548</v>
      </c>
      <c r="CY19" s="13">
        <v>1.8179169853911</v>
      </c>
      <c r="CZ19" s="13">
        <v>1.8179169853911</v>
      </c>
      <c r="DA19" s="13">
        <v>2.4238893138548</v>
      </c>
      <c r="DB19" s="13">
        <v>1.87360936967479</v>
      </c>
      <c r="DC19" s="13">
        <v>2.36120837934658</v>
      </c>
      <c r="DD19" s="13">
        <v>1.76977515178444</v>
      </c>
      <c r="DE19" s="13">
        <v>2.61497091778459</v>
      </c>
      <c r="DF19" s="13">
        <v>2.3141708516055</v>
      </c>
      <c r="DG19" s="13">
        <v>1.92539664046939</v>
      </c>
      <c r="DH19" s="13">
        <v>1.9879403624393</v>
      </c>
      <c r="DI19" s="13">
        <v>1.81067299853187</v>
      </c>
      <c r="DJ19" s="13">
        <v>1.4961254373264</v>
      </c>
      <c r="DK19" s="13">
        <v>2.05217520776831</v>
      </c>
      <c r="DL19" s="13">
        <v>1.84402376908487</v>
      </c>
      <c r="DM19" s="13">
        <v>2.89091427049644</v>
      </c>
      <c r="DN19" s="13">
        <v>1.84649613269813</v>
      </c>
      <c r="DO19" s="13">
        <v>2.33360226807157</v>
      </c>
      <c r="DP19" s="13">
        <v>2.20457326701935</v>
      </c>
      <c r="DQ19" s="13">
        <v>5.7086037788383</v>
      </c>
      <c r="DR19" s="13">
        <v>5.31399630213538</v>
      </c>
      <c r="DS19" s="13">
        <v>8.15327925476679</v>
      </c>
      <c r="DT19" s="13">
        <v>1.8306222870483</v>
      </c>
      <c r="DU19" s="13">
        <v>4.84005024897844</v>
      </c>
      <c r="DV19" s="13">
        <v>4.97226767280537</v>
      </c>
      <c r="DW19" s="13">
        <v>2.71042103461263</v>
      </c>
      <c r="DX19" s="13">
        <v>6.12637308613315</v>
      </c>
      <c r="DY19" s="13">
        <v>7.83488011097929</v>
      </c>
      <c r="DZ19" s="13">
        <v>5.4676091963273</v>
      </c>
      <c r="EA19" s="13">
        <v>13.0867843186773</v>
      </c>
      <c r="EB19" s="13">
        <v>10.6354960429521</v>
      </c>
      <c r="EC19" s="13">
        <v>8.2035411779649</v>
      </c>
      <c r="ED19" s="13">
        <v>2.65541782667328</v>
      </c>
      <c r="EE19" s="13">
        <v>7.76264034202131</v>
      </c>
      <c r="EF19" s="13">
        <v>3.28963738583071</v>
      </c>
      <c r="EG19" s="13">
        <v>0.768228654777485</v>
      </c>
      <c r="EH19" s="13">
        <v>0.714878234695383</v>
      </c>
    </row>
    <row r="20" spans="1:138" ht="14.25" outlineLevel="2">
      <c r="A20" s="29" t="s">
        <v>7</v>
      </c>
      <c r="B20" s="13">
        <v>0</v>
      </c>
      <c r="C20" s="13">
        <v>3.06586384861145E-05</v>
      </c>
      <c r="D20" s="13">
        <v>3.06586384861145E-05</v>
      </c>
      <c r="E20" s="13">
        <v>0</v>
      </c>
      <c r="F20" s="13">
        <v>0</v>
      </c>
      <c r="G20" s="13">
        <v>0</v>
      </c>
      <c r="H20" s="13">
        <v>4.63258785942492E-05</v>
      </c>
      <c r="I20" s="13">
        <v>1.56672401081347E-05</v>
      </c>
      <c r="J20" s="13">
        <v>0</v>
      </c>
      <c r="K20" s="13">
        <v>1.56672401081347E-05</v>
      </c>
      <c r="L20" s="13">
        <v>4.94593266158761E-05</v>
      </c>
      <c r="M20" s="13">
        <v>1.65120422708282E-05</v>
      </c>
      <c r="N20" s="13">
        <v>0.000249539198820349</v>
      </c>
      <c r="O20" s="13">
        <v>0.000725362496927992</v>
      </c>
      <c r="P20" s="13">
        <v>0.000466561194396658</v>
      </c>
      <c r="Q20" s="13">
        <v>0.000283623126075203</v>
      </c>
      <c r="R20" s="13">
        <v>0</v>
      </c>
      <c r="S20" s="13">
        <v>0.000260352666502826</v>
      </c>
      <c r="T20" s="13">
        <v>3.13652002949128E-05</v>
      </c>
      <c r="U20" s="13">
        <v>6.26996805111821E-05</v>
      </c>
      <c r="V20" s="13">
        <v>0</v>
      </c>
      <c r="W20" s="13">
        <v>8.70914229540428E-05</v>
      </c>
      <c r="X20" s="13">
        <v>1.74182845908085E-05</v>
      </c>
      <c r="Y20" s="13">
        <v>0</v>
      </c>
      <c r="Z20" s="13">
        <v>0</v>
      </c>
      <c r="AA20" s="13">
        <v>0.000102662816811036</v>
      </c>
      <c r="AB20" s="13">
        <v>0.000194096888033365</v>
      </c>
      <c r="AC20" s="13">
        <v>0</v>
      </c>
      <c r="AD20" s="13">
        <v>0</v>
      </c>
      <c r="AE20" s="13">
        <v>0</v>
      </c>
      <c r="AF20" s="13">
        <v>0</v>
      </c>
      <c r="AG20" s="13">
        <v>5.77478344562079E-07</v>
      </c>
      <c r="AH20" s="13">
        <v>0</v>
      </c>
      <c r="AI20" s="13">
        <v>0</v>
      </c>
      <c r="AJ20" s="13">
        <v>0</v>
      </c>
      <c r="AK20" s="13">
        <v>0</v>
      </c>
      <c r="AL20" s="13">
        <v>0.000236399167874929</v>
      </c>
      <c r="AM20" s="13">
        <v>0</v>
      </c>
      <c r="AN20" s="13">
        <v>0</v>
      </c>
      <c r="AO20" s="13">
        <v>0.000284939797011914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0.00030531321</v>
      </c>
      <c r="BI20" s="13">
        <v>9.3397E-05</v>
      </c>
      <c r="BJ20" s="13">
        <v>0</v>
      </c>
      <c r="BK20" s="13">
        <v>0</v>
      </c>
      <c r="BL20" s="13">
        <v>0</v>
      </c>
      <c r="BM20" s="13">
        <v>5.56681828556066E-05</v>
      </c>
      <c r="BN20" s="13">
        <v>0.0001593</v>
      </c>
      <c r="BO20" s="13">
        <v>0.0006372</v>
      </c>
      <c r="BP20" s="13">
        <v>0</v>
      </c>
      <c r="BQ20" s="13">
        <v>0.00061381476</v>
      </c>
      <c r="BR20" s="13">
        <v>0</v>
      </c>
      <c r="BS20" s="13">
        <v>0</v>
      </c>
      <c r="BT20" s="13">
        <v>0.000319257218614167</v>
      </c>
      <c r="BU20" s="13">
        <v>0</v>
      </c>
      <c r="BV20" s="13">
        <v>0.000317028591461683</v>
      </c>
      <c r="BW20" s="13">
        <v>0.000967888289732518</v>
      </c>
      <c r="BX20" s="13">
        <v>0</v>
      </c>
      <c r="BY20" s="13">
        <v>0</v>
      </c>
      <c r="BZ20" s="13">
        <v>0</v>
      </c>
      <c r="CA20" s="13">
        <v>5.62270548636572E-06</v>
      </c>
      <c r="CB20" s="13">
        <v>0</v>
      </c>
      <c r="CC20" s="13">
        <v>0</v>
      </c>
      <c r="CD20" s="13">
        <v>0</v>
      </c>
      <c r="CE20" s="13">
        <v>0</v>
      </c>
      <c r="CF20" s="13">
        <v>0</v>
      </c>
      <c r="CG20" s="13">
        <v>0</v>
      </c>
      <c r="CH20" s="13">
        <v>0</v>
      </c>
      <c r="CI20" s="13">
        <v>0</v>
      </c>
      <c r="CJ20" s="13">
        <v>0.00157966113590532</v>
      </c>
      <c r="CK20" s="13">
        <v>0</v>
      </c>
      <c r="CL20" s="13">
        <v>0</v>
      </c>
      <c r="CM20" s="13">
        <v>0</v>
      </c>
      <c r="CN20" s="13">
        <v>0</v>
      </c>
      <c r="CO20" s="13">
        <v>0.00030616840546754</v>
      </c>
      <c r="CP20" s="13">
        <v>0</v>
      </c>
      <c r="CQ20" s="13">
        <v>0.000306982020072472</v>
      </c>
      <c r="CR20" s="13">
        <v>0.000309760207354128</v>
      </c>
      <c r="CS20" s="13">
        <v>2.77818728165587E-06</v>
      </c>
      <c r="CT20" s="13">
        <v>0.000305913806580465</v>
      </c>
      <c r="CU20" s="13">
        <v>0.501770532536509</v>
      </c>
      <c r="CV20" s="13">
        <v>1.43641827879857</v>
      </c>
      <c r="CW20" s="13">
        <v>0</v>
      </c>
      <c r="CX20" s="13">
        <v>0</v>
      </c>
      <c r="CY20" s="13">
        <v>0.000305300856352544</v>
      </c>
      <c r="CZ20" s="13">
        <v>0.000915902569057633</v>
      </c>
      <c r="DA20" s="13">
        <v>0.000610601712705089</v>
      </c>
      <c r="DB20" s="13">
        <v>0</v>
      </c>
      <c r="DC20" s="13">
        <v>0</v>
      </c>
      <c r="DD20" s="13">
        <v>0.000305111775886647</v>
      </c>
      <c r="DE20" s="13">
        <v>0.000305111775886647</v>
      </c>
      <c r="DF20" s="13">
        <v>0</v>
      </c>
      <c r="DG20" s="13">
        <v>0.000916318568211222</v>
      </c>
      <c r="DH20" s="13">
        <v>0.000610879045474148</v>
      </c>
      <c r="DI20" s="13">
        <v>0.000610879045474148</v>
      </c>
      <c r="DJ20" s="13">
        <v>0.000343242081211442</v>
      </c>
      <c r="DK20" s="13">
        <v>0.00102972624363433</v>
      </c>
      <c r="DL20" s="13">
        <v>0.000686484162422884</v>
      </c>
      <c r="DM20" s="13">
        <v>0.00103621351896922</v>
      </c>
      <c r="DN20" s="13">
        <v>0</v>
      </c>
      <c r="DO20" s="13">
        <v>0.000719258215516372</v>
      </c>
      <c r="DP20" s="13">
        <v>0.00143851643103274</v>
      </c>
      <c r="DQ20" s="13">
        <v>0.000394243409379911</v>
      </c>
      <c r="DR20" s="13">
        <v>0</v>
      </c>
      <c r="DS20" s="13">
        <v>0.00108263897856374</v>
      </c>
      <c r="DT20" s="13">
        <v>0.00180439829760623</v>
      </c>
      <c r="DU20" s="13">
        <v>0.00072175931904249</v>
      </c>
      <c r="DV20" s="13">
        <v>0.000661658586381807</v>
      </c>
      <c r="DW20" s="13">
        <v>0.00108765795021667</v>
      </c>
      <c r="DX20" s="13">
        <v>0.00145021060028889</v>
      </c>
      <c r="DY20" s="13">
        <v>3.62552650072223E-05</v>
      </c>
      <c r="DZ20" s="13">
        <v>0.000727335020715672</v>
      </c>
      <c r="EA20" s="13">
        <v>0.00109100253107351</v>
      </c>
      <c r="EB20" s="13">
        <v>0.000365849515419983</v>
      </c>
      <c r="EC20" s="13">
        <v>0</v>
      </c>
      <c r="ED20" s="13">
        <v>0.000364656481603319</v>
      </c>
      <c r="EE20" s="13">
        <v>0.000386535870499518</v>
      </c>
      <c r="EF20" s="13">
        <v>0.000364656481603319</v>
      </c>
      <c r="EG20" s="13">
        <v>0</v>
      </c>
      <c r="EH20" s="13">
        <v>0</v>
      </c>
    </row>
    <row r="21" spans="1:114" ht="14.25" outlineLevel="1">
      <c r="A21" s="19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</row>
    <row r="22" spans="1:138" ht="14.25" outlineLevel="1">
      <c r="A22" s="61" t="s">
        <v>10</v>
      </c>
      <c r="B22" s="5">
        <v>5.25006493229318</v>
      </c>
      <c r="C22" s="5">
        <v>3.64001341923344</v>
      </c>
      <c r="D22" s="5">
        <v>2.82235513664131</v>
      </c>
      <c r="E22" s="5">
        <v>3.524661551004989</v>
      </c>
      <c r="F22" s="5">
        <v>3.9020534623789644</v>
      </c>
      <c r="G22" s="5">
        <v>1.5995825204553151</v>
      </c>
      <c r="H22" s="5">
        <v>1.85655455972866</v>
      </c>
      <c r="I22" s="5">
        <v>3.16997666569479</v>
      </c>
      <c r="J22" s="5">
        <v>3.7733439530936</v>
      </c>
      <c r="K22" s="5">
        <v>4.25441825091279</v>
      </c>
      <c r="L22" s="5">
        <v>5.65175006440442</v>
      </c>
      <c r="M22" s="5">
        <v>5.4378727620177</v>
      </c>
      <c r="N22" s="5">
        <v>6.95319405232449</v>
      </c>
      <c r="O22" s="5">
        <v>4.89242236024845</v>
      </c>
      <c r="P22" s="5">
        <v>5.63931237844281</v>
      </c>
      <c r="Q22" s="5">
        <v>6.66136520484347</v>
      </c>
      <c r="R22" s="5">
        <v>3.0301461823201</v>
      </c>
      <c r="S22" s="5">
        <v>8.09960003764352</v>
      </c>
      <c r="T22" s="5">
        <v>6.30064621368969</v>
      </c>
      <c r="U22" s="5">
        <v>7.27768366898802</v>
      </c>
      <c r="V22" s="5">
        <v>6.69533847794717</v>
      </c>
      <c r="W22" s="5">
        <v>11.1093857832988</v>
      </c>
      <c r="X22" s="5">
        <v>5.34010916619612</v>
      </c>
      <c r="Y22" s="5">
        <v>9.59304222347701</v>
      </c>
      <c r="Z22" s="5">
        <v>14.0263848863272</v>
      </c>
      <c r="AA22" s="5">
        <v>6.78472622478386</v>
      </c>
      <c r="AB22" s="5">
        <v>12.9995196926033</v>
      </c>
      <c r="AC22" s="5">
        <v>8.89673390970221</v>
      </c>
      <c r="AD22" s="5">
        <v>11.7203009926353</v>
      </c>
      <c r="AE22" s="5">
        <v>16.6499839897534</v>
      </c>
      <c r="AF22" s="5">
        <v>9.10422670509126</v>
      </c>
      <c r="AG22" s="5">
        <v>13.4231508165226</v>
      </c>
      <c r="AH22" s="5">
        <v>12.6433419875504</v>
      </c>
      <c r="AI22" s="5">
        <v>10.1824892864963</v>
      </c>
      <c r="AJ22" s="5">
        <v>6.13425505958898</v>
      </c>
      <c r="AK22" s="5">
        <v>11.24275609045475</v>
      </c>
      <c r="AL22" s="5">
        <v>7.749976634332567</v>
      </c>
      <c r="AM22" s="5">
        <v>13.322250990639377</v>
      </c>
      <c r="AN22" s="5">
        <v>4.82992899371266</v>
      </c>
      <c r="AO22" s="5">
        <v>7.424515856745501</v>
      </c>
      <c r="AP22" s="5">
        <v>10.61091096</v>
      </c>
      <c r="AQ22" s="5">
        <v>15.75995512</v>
      </c>
      <c r="AR22" s="5">
        <v>11.56171796</v>
      </c>
      <c r="AS22" s="5">
        <v>12.6854624</v>
      </c>
      <c r="AT22" s="5">
        <v>5.44540412</v>
      </c>
      <c r="AU22" s="5">
        <v>11.642033</v>
      </c>
      <c r="AV22" s="5">
        <v>17.3391327824</v>
      </c>
      <c r="AW22" s="5">
        <v>14.0578056788</v>
      </c>
      <c r="AX22" s="5">
        <v>12.59604372</v>
      </c>
      <c r="AY22" s="5">
        <v>17.16350168</v>
      </c>
      <c r="AZ22" s="5">
        <v>10.90980852</v>
      </c>
      <c r="BA22" s="5">
        <v>16.18500312</v>
      </c>
      <c r="BB22" s="5">
        <v>11.456028207</v>
      </c>
      <c r="BC22" s="5">
        <v>18.6152992857</v>
      </c>
      <c r="BD22" s="5">
        <v>16.20525933</v>
      </c>
      <c r="BE22" s="5">
        <v>14.7454194069</v>
      </c>
      <c r="BF22" s="5">
        <v>17.3418035994</v>
      </c>
      <c r="BG22" s="5">
        <v>19.58943896</v>
      </c>
      <c r="BH22" s="5">
        <v>15.7334789542</v>
      </c>
      <c r="BI22" s="5">
        <v>16.7976226936</v>
      </c>
      <c r="BJ22" s="5">
        <v>12.0162776214729</v>
      </c>
      <c r="BK22" s="5">
        <v>14.5332338060578</v>
      </c>
      <c r="BL22" s="5">
        <v>17.0427949025962</v>
      </c>
      <c r="BM22" s="5">
        <v>16.5394506136179</v>
      </c>
      <c r="BN22" s="5">
        <v>14.89671045452</v>
      </c>
      <c r="BO22" s="5">
        <v>18.9644759429</v>
      </c>
      <c r="BP22" s="5">
        <v>15.61197611</v>
      </c>
      <c r="BQ22" s="5">
        <v>23.97832225</v>
      </c>
      <c r="BR22" s="5">
        <v>15.6115576719009</v>
      </c>
      <c r="BS22" s="5">
        <v>25.984761443230045</v>
      </c>
      <c r="BT22" s="5">
        <v>16.42534436278871</v>
      </c>
      <c r="BU22" s="5">
        <v>27.2157241189984</v>
      </c>
      <c r="BV22" s="5">
        <v>22.1809382467489</v>
      </c>
      <c r="BW22" s="5">
        <v>13.434469297316</v>
      </c>
      <c r="BX22" s="5">
        <v>14.5307108610158</v>
      </c>
      <c r="BY22" s="5">
        <v>13.525509175641</v>
      </c>
      <c r="BZ22" s="5">
        <v>21.6136214997876</v>
      </c>
      <c r="CA22" s="5">
        <v>22.551526978467084</v>
      </c>
      <c r="CB22" s="5">
        <v>21.125544109289937</v>
      </c>
      <c r="CC22" s="5">
        <v>13.219076441316211</v>
      </c>
      <c r="CD22" s="5">
        <v>16.3725547035079</v>
      </c>
      <c r="CE22" s="5">
        <v>22.07503937350572</v>
      </c>
      <c r="CF22" s="5">
        <v>15.7641486393769</v>
      </c>
      <c r="CG22" s="5">
        <v>12.700460962936</v>
      </c>
      <c r="CH22" s="5">
        <v>17.7470863236708</v>
      </c>
      <c r="CI22" s="5">
        <v>18.2001996301307</v>
      </c>
      <c r="CJ22" s="5">
        <v>20.1158605175688</v>
      </c>
      <c r="CK22" s="5">
        <v>19.1997462936661</v>
      </c>
      <c r="CL22" s="5">
        <v>11.4634114770969</v>
      </c>
      <c r="CM22" s="5">
        <v>17.0327404241447</v>
      </c>
      <c r="CN22" s="5">
        <v>18.83250386286673</v>
      </c>
      <c r="CO22" s="5">
        <v>20.247420165118236</v>
      </c>
      <c r="CP22" s="5">
        <v>19.0945633544093</v>
      </c>
      <c r="CQ22" s="5">
        <v>19.1067491435629</v>
      </c>
      <c r="CR22" s="5">
        <v>13.7076553134825</v>
      </c>
      <c r="CS22" s="5">
        <v>17.5960585519417</v>
      </c>
      <c r="CT22" s="5">
        <v>14.0130821674997</v>
      </c>
      <c r="CU22" s="5">
        <v>17.8145235678223</v>
      </c>
      <c r="CV22" s="5">
        <v>17.2789601592581</v>
      </c>
      <c r="CW22" s="5">
        <v>17.1283260367903</v>
      </c>
      <c r="CX22" s="5">
        <v>15.114484247159327</v>
      </c>
      <c r="CY22" s="5">
        <v>15.4194546913644</v>
      </c>
      <c r="CZ22" s="5">
        <v>12.4779149186854</v>
      </c>
      <c r="DA22" s="5">
        <v>11.86967108599</v>
      </c>
      <c r="DB22" s="5">
        <v>12.01787970538845</v>
      </c>
      <c r="DC22" s="5">
        <v>15.1571376457257</v>
      </c>
      <c r="DD22" s="5">
        <v>5.41089288288017</v>
      </c>
      <c r="DE22" s="5">
        <v>10.4621181977567</v>
      </c>
      <c r="DF22" s="5">
        <v>8.53349366239</v>
      </c>
      <c r="DG22" s="5">
        <v>9.89460928276621</v>
      </c>
      <c r="DH22" s="5">
        <v>9.72391199594853</v>
      </c>
      <c r="DI22" s="5">
        <v>9.68932627116848</v>
      </c>
      <c r="DJ22" s="5">
        <v>4.457933838243214</v>
      </c>
      <c r="DK22" s="5">
        <v>13.0450711184674</v>
      </c>
      <c r="DL22" s="5">
        <v>7.23578520788152</v>
      </c>
      <c r="DM22" s="5">
        <v>11.9515197888004</v>
      </c>
      <c r="DN22" s="5">
        <v>7.14926641461975</v>
      </c>
      <c r="DO22" s="5">
        <v>12.327770692860756</v>
      </c>
      <c r="DP22" s="5">
        <v>9.41414598980844</v>
      </c>
      <c r="DQ22" s="5">
        <v>9.68128967180809</v>
      </c>
      <c r="DR22" s="5">
        <v>12.392615593850001</v>
      </c>
      <c r="DS22" s="5">
        <v>9.6675008369524</v>
      </c>
      <c r="DT22" s="5">
        <v>11.2705339725641</v>
      </c>
      <c r="DU22" s="5">
        <v>10.5837060300193</v>
      </c>
      <c r="DV22" s="5">
        <v>8.532706423362027</v>
      </c>
      <c r="DW22" s="5">
        <v>7.3869905524829385</v>
      </c>
      <c r="DX22" s="5">
        <v>9.87673419273046</v>
      </c>
      <c r="DY22" s="5">
        <v>8.32992439284945</v>
      </c>
      <c r="DZ22" s="5">
        <v>8.70751221588118</v>
      </c>
      <c r="EA22" s="5">
        <v>10.654336392902525</v>
      </c>
      <c r="EB22" s="5">
        <v>8.456772046853915</v>
      </c>
      <c r="EC22" s="5">
        <v>9.12877629542222</v>
      </c>
      <c r="ED22" s="5">
        <v>7.347008159616361</v>
      </c>
      <c r="EE22" s="5">
        <v>9.799018743752036</v>
      </c>
      <c r="EF22" s="5">
        <v>7.874794545588</v>
      </c>
      <c r="EG22" s="5">
        <v>13.132512642038671</v>
      </c>
      <c r="EH22" s="5">
        <v>7.98738817608865</v>
      </c>
    </row>
    <row r="23" spans="1:138" ht="14.25" outlineLevel="2">
      <c r="A23" s="29" t="s">
        <v>5</v>
      </c>
      <c r="B23" s="13">
        <v>5.25006493229318</v>
      </c>
      <c r="C23" s="13">
        <v>3.64001341923344</v>
      </c>
      <c r="D23" s="13">
        <v>2.82235513664131</v>
      </c>
      <c r="E23" s="13">
        <v>3.52465795420614</v>
      </c>
      <c r="F23" s="13">
        <v>3.90118888185563</v>
      </c>
      <c r="G23" s="13">
        <v>1.59869366153975</v>
      </c>
      <c r="H23" s="13">
        <v>1.85655455972866</v>
      </c>
      <c r="I23" s="13">
        <v>3.16997666569479</v>
      </c>
      <c r="J23" s="13">
        <v>3.7733439530936</v>
      </c>
      <c r="K23" s="13">
        <v>4.25441825091279</v>
      </c>
      <c r="L23" s="13">
        <v>5.65175006440442</v>
      </c>
      <c r="M23" s="13">
        <v>5.4378727620177</v>
      </c>
      <c r="N23" s="13">
        <v>6.95319405232449</v>
      </c>
      <c r="O23" s="13">
        <v>4.89242236024845</v>
      </c>
      <c r="P23" s="13">
        <v>5.63931237844281</v>
      </c>
      <c r="Q23" s="13">
        <v>6.66136520484347</v>
      </c>
      <c r="R23" s="13">
        <v>3.0301461823201</v>
      </c>
      <c r="S23" s="13">
        <v>8.09960003764352</v>
      </c>
      <c r="T23" s="13">
        <v>6.30064621368969</v>
      </c>
      <c r="U23" s="13">
        <v>7.27768366898802</v>
      </c>
      <c r="V23" s="13">
        <v>6.69533847794717</v>
      </c>
      <c r="W23" s="13">
        <v>11.1093857832988</v>
      </c>
      <c r="X23" s="13">
        <v>5.34010916619612</v>
      </c>
      <c r="Y23" s="13">
        <v>9.59304222347701</v>
      </c>
      <c r="Z23" s="13">
        <v>14.0263848863272</v>
      </c>
      <c r="AA23" s="13">
        <v>6.78472622478386</v>
      </c>
      <c r="AB23" s="13">
        <v>12.9995196926033</v>
      </c>
      <c r="AC23" s="13">
        <v>8.89673390970221</v>
      </c>
      <c r="AD23" s="13">
        <v>11.7203009926353</v>
      </c>
      <c r="AE23" s="13">
        <v>16.6499839897534</v>
      </c>
      <c r="AF23" s="13">
        <v>9.10422670509126</v>
      </c>
      <c r="AG23" s="13">
        <v>13.4231508165226</v>
      </c>
      <c r="AH23" s="13">
        <v>12.6433419875504</v>
      </c>
      <c r="AI23" s="13">
        <v>10.1824892864963</v>
      </c>
      <c r="AJ23" s="13">
        <v>6.13425505958898</v>
      </c>
      <c r="AK23" s="13">
        <v>11.2424536269511</v>
      </c>
      <c r="AL23" s="13">
        <v>7.7499765397729</v>
      </c>
      <c r="AM23" s="13">
        <v>13.3222183990741</v>
      </c>
      <c r="AN23" s="13">
        <v>4.82992899371266</v>
      </c>
      <c r="AO23" s="13">
        <v>7.4244737089055</v>
      </c>
      <c r="AP23" s="13">
        <v>10.61091096</v>
      </c>
      <c r="AQ23" s="13">
        <v>15.75995512</v>
      </c>
      <c r="AR23" s="13">
        <v>11.56171796</v>
      </c>
      <c r="AS23" s="13">
        <v>12.6854624</v>
      </c>
      <c r="AT23" s="13">
        <v>5.44540412</v>
      </c>
      <c r="AU23" s="13">
        <v>11.642033</v>
      </c>
      <c r="AV23" s="13">
        <v>17.3391327824</v>
      </c>
      <c r="AW23" s="13">
        <v>14.0578056788</v>
      </c>
      <c r="AX23" s="13">
        <v>12.59604372</v>
      </c>
      <c r="AY23" s="13">
        <v>17.16350168</v>
      </c>
      <c r="AZ23" s="13">
        <v>10.90980852</v>
      </c>
      <c r="BA23" s="13">
        <v>16.18500312</v>
      </c>
      <c r="BB23" s="13">
        <v>11.456028207</v>
      </c>
      <c r="BC23" s="13">
        <v>18.6152992857</v>
      </c>
      <c r="BD23" s="13">
        <v>16.20525933</v>
      </c>
      <c r="BE23" s="13">
        <v>14.7454194069</v>
      </c>
      <c r="BF23" s="13">
        <v>17.3418035994</v>
      </c>
      <c r="BG23" s="13">
        <v>19.58943896</v>
      </c>
      <c r="BH23" s="13">
        <v>15.7334789542</v>
      </c>
      <c r="BI23" s="13">
        <v>16.7976226936</v>
      </c>
      <c r="BJ23" s="13">
        <v>12.0162776214729</v>
      </c>
      <c r="BK23" s="13">
        <v>14.5332338060578</v>
      </c>
      <c r="BL23" s="13">
        <v>17.0427949025962</v>
      </c>
      <c r="BM23" s="13">
        <v>16.5394506136179</v>
      </c>
      <c r="BN23" s="13">
        <v>14.89669911</v>
      </c>
      <c r="BO23" s="13">
        <v>18.9644759429</v>
      </c>
      <c r="BP23" s="13">
        <v>15.61197611</v>
      </c>
      <c r="BQ23" s="13">
        <v>23.97832225</v>
      </c>
      <c r="BR23" s="13">
        <v>15.6115576719009</v>
      </c>
      <c r="BS23" s="13">
        <v>25.9845085578732</v>
      </c>
      <c r="BT23" s="13">
        <v>16.4252583504087</v>
      </c>
      <c r="BU23" s="13">
        <v>27.2157241189984</v>
      </c>
      <c r="BV23" s="13">
        <v>22.1809382467489</v>
      </c>
      <c r="BW23" s="13">
        <v>13.434469297316</v>
      </c>
      <c r="BX23" s="13">
        <v>14.5307108610158</v>
      </c>
      <c r="BY23" s="13">
        <v>13.525509175641</v>
      </c>
      <c r="BZ23" s="13">
        <v>21.6136214997876</v>
      </c>
      <c r="CA23" s="13">
        <v>22.551461052726</v>
      </c>
      <c r="CB23" s="13">
        <v>21.1255439994137</v>
      </c>
      <c r="CC23" s="13">
        <v>13.2190747130711</v>
      </c>
      <c r="CD23" s="13">
        <v>16.3725547035079</v>
      </c>
      <c r="CE23" s="13">
        <v>20.4950776921956</v>
      </c>
      <c r="CF23" s="13">
        <v>15.7641486393769</v>
      </c>
      <c r="CG23" s="13">
        <v>12.700460962936</v>
      </c>
      <c r="CH23" s="13">
        <v>17.7470863236708</v>
      </c>
      <c r="CI23" s="13">
        <v>18.2001996301307</v>
      </c>
      <c r="CJ23" s="13">
        <v>20.1158605175688</v>
      </c>
      <c r="CK23" s="13">
        <v>19.1997462936661</v>
      </c>
      <c r="CL23" s="13">
        <v>11.4634114770969</v>
      </c>
      <c r="CM23" s="13">
        <v>17.0327404241447</v>
      </c>
      <c r="CN23" s="13">
        <v>18.6515987294342</v>
      </c>
      <c r="CO23" s="13">
        <v>20.0643913005787</v>
      </c>
      <c r="CP23" s="13">
        <v>19.0945633544093</v>
      </c>
      <c r="CQ23" s="13">
        <v>19.1067491435629</v>
      </c>
      <c r="CR23" s="13">
        <v>13.7076553134825</v>
      </c>
      <c r="CS23" s="13">
        <v>17.5960585519417</v>
      </c>
      <c r="CT23" s="13">
        <v>14.0130821674997</v>
      </c>
      <c r="CU23" s="13">
        <v>17.8145235678223</v>
      </c>
      <c r="CV23" s="13">
        <v>17.2789601592581</v>
      </c>
      <c r="CW23" s="13">
        <v>17.1283260367903</v>
      </c>
      <c r="CX23" s="13">
        <v>14.6913231897239</v>
      </c>
      <c r="CY23" s="13">
        <v>15.4194546913644</v>
      </c>
      <c r="CZ23" s="13">
        <v>12.4779149186854</v>
      </c>
      <c r="DA23" s="13">
        <v>11.86967108599</v>
      </c>
      <c r="DB23" s="13">
        <v>11.0881144390741</v>
      </c>
      <c r="DC23" s="13">
        <v>15.1571376457257</v>
      </c>
      <c r="DD23" s="13">
        <v>5.41089288288017</v>
      </c>
      <c r="DE23" s="13">
        <v>10.4621181977567</v>
      </c>
      <c r="DF23" s="13">
        <v>8.53349366239</v>
      </c>
      <c r="DG23" s="13">
        <v>9.89460928276621</v>
      </c>
      <c r="DH23" s="13">
        <v>9.72391199594853</v>
      </c>
      <c r="DI23" s="13">
        <v>9.68932627116848</v>
      </c>
      <c r="DJ23" s="13">
        <v>3.53132801147292</v>
      </c>
      <c r="DK23" s="13">
        <v>13.0450711184674</v>
      </c>
      <c r="DL23" s="13">
        <v>7.23578520788152</v>
      </c>
      <c r="DM23" s="13">
        <v>11.9515197888004</v>
      </c>
      <c r="DN23" s="13">
        <v>7.14926641461975</v>
      </c>
      <c r="DO23" s="13">
        <v>11.6903246049483</v>
      </c>
      <c r="DP23" s="13">
        <v>9.41414598980844</v>
      </c>
      <c r="DQ23" s="13">
        <v>9.68128967180809</v>
      </c>
      <c r="DR23" s="13">
        <v>12.1915339372895</v>
      </c>
      <c r="DS23" s="13">
        <v>9.6675008369524</v>
      </c>
      <c r="DT23" s="13">
        <v>11.2705339725641</v>
      </c>
      <c r="DU23" s="13">
        <v>10.5837060300193</v>
      </c>
      <c r="DV23" s="13">
        <v>8.03574400510385</v>
      </c>
      <c r="DW23" s="13">
        <v>7.20530200861943</v>
      </c>
      <c r="DX23" s="13">
        <v>9.87673419273046</v>
      </c>
      <c r="DY23" s="13">
        <v>8.32992439284945</v>
      </c>
      <c r="DZ23" s="13">
        <v>8.70751221588118</v>
      </c>
      <c r="EA23" s="13">
        <v>10.1584486488952</v>
      </c>
      <c r="EB23" s="13">
        <v>8.13691192589157</v>
      </c>
      <c r="EC23" s="13">
        <v>8.81099488221731</v>
      </c>
      <c r="ED23" s="13">
        <v>7.19175753879906</v>
      </c>
      <c r="EE23" s="13">
        <v>9.78922209038251</v>
      </c>
      <c r="EF23" s="13">
        <v>7.874794545588</v>
      </c>
      <c r="EG23" s="13">
        <v>12.3309567837655</v>
      </c>
      <c r="EH23" s="13">
        <v>7.98738817608865</v>
      </c>
    </row>
    <row r="24" spans="1:138" ht="14.25" outlineLevel="2">
      <c r="A24" s="29" t="s">
        <v>6</v>
      </c>
      <c r="B24" s="13">
        <v>0</v>
      </c>
      <c r="C24" s="13">
        <v>0</v>
      </c>
      <c r="D24" s="13">
        <v>0</v>
      </c>
      <c r="E24" s="13">
        <v>3.59679884902437E-06</v>
      </c>
      <c r="F24" s="13">
        <v>0.000864580523334232</v>
      </c>
      <c r="G24" s="13">
        <v>0.000888858915565147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0.000302463503649635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0</v>
      </c>
      <c r="BN24" s="13">
        <v>1.134452E-05</v>
      </c>
      <c r="BO24" s="13">
        <v>0</v>
      </c>
      <c r="BP24" s="13">
        <v>0</v>
      </c>
      <c r="BQ24" s="13">
        <v>0</v>
      </c>
      <c r="BR24" s="13">
        <v>0</v>
      </c>
      <c r="BS24" s="13">
        <v>0.000252885356847469</v>
      </c>
      <c r="BT24" s="13">
        <v>8.60123800083509E-05</v>
      </c>
      <c r="BU24" s="13">
        <v>0</v>
      </c>
      <c r="BV24" s="13">
        <v>0</v>
      </c>
      <c r="BW24" s="13">
        <v>0</v>
      </c>
      <c r="BX24" s="13">
        <v>0</v>
      </c>
      <c r="BY24" s="13">
        <v>0</v>
      </c>
      <c r="BZ24" s="13">
        <v>0</v>
      </c>
      <c r="CA24" s="13">
        <v>6.59257410823522E-05</v>
      </c>
      <c r="CB24" s="13">
        <v>1.09876235137254E-07</v>
      </c>
      <c r="CC24" s="13">
        <v>1.72824511191219E-06</v>
      </c>
      <c r="CD24" s="13">
        <v>0</v>
      </c>
      <c r="CE24" s="13">
        <v>1.57996168131012</v>
      </c>
      <c r="CF24" s="13">
        <v>0</v>
      </c>
      <c r="CG24" s="13">
        <v>0</v>
      </c>
      <c r="CH24" s="13">
        <v>0</v>
      </c>
      <c r="CI24" s="13">
        <v>0</v>
      </c>
      <c r="CJ24" s="13">
        <v>0</v>
      </c>
      <c r="CK24" s="13">
        <v>0</v>
      </c>
      <c r="CL24" s="13">
        <v>0</v>
      </c>
      <c r="CM24" s="13">
        <v>0</v>
      </c>
      <c r="CN24" s="13">
        <v>0.18090513343253</v>
      </c>
      <c r="CO24" s="13">
        <v>0.183028864539538</v>
      </c>
      <c r="CP24" s="13">
        <v>0</v>
      </c>
      <c r="CQ24" s="13">
        <v>0</v>
      </c>
      <c r="CR24" s="13">
        <v>0</v>
      </c>
      <c r="CS24" s="13">
        <v>0</v>
      </c>
      <c r="CT24" s="13">
        <v>0</v>
      </c>
      <c r="CU24" s="13">
        <v>0</v>
      </c>
      <c r="CV24" s="13">
        <v>0</v>
      </c>
      <c r="CW24" s="13">
        <v>0</v>
      </c>
      <c r="CX24" s="13">
        <v>0.423161057435428</v>
      </c>
      <c r="CY24" s="13">
        <v>0</v>
      </c>
      <c r="CZ24" s="13">
        <v>0</v>
      </c>
      <c r="DA24" s="13">
        <v>0</v>
      </c>
      <c r="DB24" s="13">
        <v>0.92976526631435</v>
      </c>
      <c r="DC24" s="13">
        <v>0</v>
      </c>
      <c r="DD24" s="13">
        <v>0</v>
      </c>
      <c r="DE24" s="13">
        <v>0</v>
      </c>
      <c r="DF24" s="13">
        <v>0</v>
      </c>
      <c r="DG24" s="13">
        <v>0</v>
      </c>
      <c r="DH24" s="13">
        <v>0</v>
      </c>
      <c r="DI24" s="13">
        <v>0</v>
      </c>
      <c r="DJ24" s="13">
        <v>0.926605826770294</v>
      </c>
      <c r="DK24" s="13">
        <v>0</v>
      </c>
      <c r="DL24" s="13">
        <v>0</v>
      </c>
      <c r="DM24" s="13">
        <v>0</v>
      </c>
      <c r="DN24" s="13">
        <v>0</v>
      </c>
      <c r="DO24" s="13">
        <v>0.637446087912456</v>
      </c>
      <c r="DP24" s="13">
        <v>0</v>
      </c>
      <c r="DQ24" s="13">
        <v>0</v>
      </c>
      <c r="DR24" s="13">
        <v>0.201081656560501</v>
      </c>
      <c r="DS24" s="13">
        <v>0</v>
      </c>
      <c r="DT24" s="13">
        <v>0</v>
      </c>
      <c r="DU24" s="13">
        <v>0</v>
      </c>
      <c r="DV24" s="13">
        <v>0.496962418258179</v>
      </c>
      <c r="DW24" s="13">
        <v>0.181688543863508</v>
      </c>
      <c r="DX24" s="13">
        <v>0</v>
      </c>
      <c r="DY24" s="13">
        <v>0</v>
      </c>
      <c r="DZ24" s="13">
        <v>0</v>
      </c>
      <c r="EA24" s="13">
        <v>0.495887744007325</v>
      </c>
      <c r="EB24" s="13">
        <v>0.319860120962347</v>
      </c>
      <c r="EC24" s="13">
        <v>0.317781413204911</v>
      </c>
      <c r="ED24" s="13">
        <v>0.1552506208173</v>
      </c>
      <c r="EE24" s="13">
        <v>0.00979665336952702</v>
      </c>
      <c r="EF24" s="13">
        <v>0</v>
      </c>
      <c r="EG24" s="13">
        <v>0.801555858273172</v>
      </c>
      <c r="EH24" s="13">
        <v>0</v>
      </c>
    </row>
    <row r="25" spans="1:138" ht="14.25" outlineLevel="2">
      <c r="A25" s="29" t="s">
        <v>7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9.45596671499716E-08</v>
      </c>
      <c r="AM25" s="13">
        <v>3.25915652776902E-05</v>
      </c>
      <c r="AN25" s="13">
        <v>0</v>
      </c>
      <c r="AO25" s="13">
        <v>4.214784E-05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13">
        <v>0</v>
      </c>
      <c r="CC25" s="13">
        <v>0</v>
      </c>
      <c r="CD25" s="13">
        <v>0</v>
      </c>
      <c r="CE25" s="13">
        <v>0</v>
      </c>
      <c r="CF25" s="13">
        <v>0</v>
      </c>
      <c r="CG25" s="13">
        <v>0</v>
      </c>
      <c r="CH25" s="13">
        <v>0</v>
      </c>
      <c r="CI25" s="13">
        <v>0</v>
      </c>
      <c r="CJ25" s="13">
        <v>0</v>
      </c>
      <c r="CK25" s="13">
        <v>0</v>
      </c>
      <c r="CL25" s="13">
        <v>0</v>
      </c>
      <c r="CM25" s="13">
        <v>0</v>
      </c>
      <c r="CN25" s="13">
        <v>0</v>
      </c>
      <c r="CO25" s="13">
        <v>0</v>
      </c>
      <c r="CP25" s="13">
        <v>0</v>
      </c>
      <c r="CQ25" s="13">
        <v>0</v>
      </c>
      <c r="CR25" s="13">
        <v>0</v>
      </c>
      <c r="CS25" s="13">
        <v>0</v>
      </c>
      <c r="CT25" s="13">
        <v>0</v>
      </c>
      <c r="CU25" s="13">
        <v>0</v>
      </c>
      <c r="CV25" s="13">
        <v>0</v>
      </c>
      <c r="CW25" s="13">
        <v>0</v>
      </c>
      <c r="CX25" s="13">
        <v>0</v>
      </c>
      <c r="CY25" s="13">
        <v>0</v>
      </c>
      <c r="CZ25" s="13">
        <v>0</v>
      </c>
      <c r="DA25" s="13">
        <v>0</v>
      </c>
      <c r="DB25" s="13">
        <v>0</v>
      </c>
      <c r="DC25" s="13">
        <v>0</v>
      </c>
      <c r="DD25" s="13">
        <v>0</v>
      </c>
      <c r="DE25" s="13">
        <v>0</v>
      </c>
      <c r="DF25" s="13">
        <v>0</v>
      </c>
      <c r="DG25" s="13">
        <v>0</v>
      </c>
      <c r="DH25" s="13">
        <v>0</v>
      </c>
      <c r="DI25" s="13">
        <v>0</v>
      </c>
      <c r="DJ25" s="13">
        <v>0</v>
      </c>
      <c r="DK25" s="13">
        <v>0</v>
      </c>
      <c r="DL25" s="13">
        <v>0</v>
      </c>
      <c r="DM25" s="13">
        <v>0</v>
      </c>
      <c r="DN25" s="13">
        <v>0</v>
      </c>
      <c r="DO25" s="13">
        <v>0</v>
      </c>
      <c r="DP25" s="13">
        <v>0</v>
      </c>
      <c r="DQ25" s="13">
        <v>0</v>
      </c>
      <c r="DR25" s="13">
        <v>0</v>
      </c>
      <c r="DS25" s="13">
        <v>0</v>
      </c>
      <c r="DT25" s="13">
        <v>0</v>
      </c>
      <c r="DU25" s="13">
        <v>0</v>
      </c>
      <c r="DV25" s="13">
        <v>0</v>
      </c>
      <c r="DW25" s="13">
        <v>0</v>
      </c>
      <c r="DX25" s="13">
        <v>0</v>
      </c>
      <c r="DY25" s="13">
        <v>0</v>
      </c>
      <c r="DZ25" s="13">
        <v>0</v>
      </c>
      <c r="EA25" s="13">
        <v>0</v>
      </c>
      <c r="EB25" s="13">
        <v>0</v>
      </c>
      <c r="EC25" s="13">
        <v>0</v>
      </c>
      <c r="ED25" s="13">
        <v>0</v>
      </c>
      <c r="EE25" s="13">
        <v>0</v>
      </c>
      <c r="EF25" s="13">
        <v>0</v>
      </c>
      <c r="EG25" s="13">
        <v>0</v>
      </c>
      <c r="EH25" s="13">
        <v>0</v>
      </c>
    </row>
    <row r="26" spans="1:138" ht="14.25" outlineLevel="1">
      <c r="A26" s="19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</row>
    <row r="27" spans="1:138" ht="14.25" outlineLevel="1">
      <c r="A27" s="61" t="s">
        <v>16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7.96399031999958</v>
      </c>
      <c r="P27" s="14">
        <v>-3.61306503999711</v>
      </c>
      <c r="Q27" s="14">
        <v>6.41740371999945</v>
      </c>
      <c r="R27" s="14">
        <v>-2.243264</v>
      </c>
      <c r="S27" s="14">
        <v>-0.344144999999997</v>
      </c>
      <c r="T27" s="14">
        <v>1.663574</v>
      </c>
      <c r="U27" s="14">
        <v>0.711692999999997</v>
      </c>
      <c r="V27" s="14">
        <v>-8.53128792000195</v>
      </c>
      <c r="W27" s="14">
        <v>5.33500071999913</v>
      </c>
      <c r="X27" s="14">
        <v>-7.54213160000141</v>
      </c>
      <c r="Y27" s="14">
        <v>0.834232759998159</v>
      </c>
      <c r="Z27" s="14">
        <v>-4.35554239336524</v>
      </c>
      <c r="AA27" s="14">
        <v>1.22714484245019</v>
      </c>
      <c r="AB27" s="14">
        <v>0.583342524361361</v>
      </c>
      <c r="AC27" s="14">
        <v>5.50176051336321</v>
      </c>
      <c r="AD27" s="14">
        <v>-0.712330655471375</v>
      </c>
      <c r="AE27" s="14">
        <v>-2.5455154962625</v>
      </c>
      <c r="AF27" s="14">
        <v>10.0497906591512</v>
      </c>
      <c r="AG27" s="14">
        <v>0.0343176588926168</v>
      </c>
      <c r="AH27" s="14">
        <v>1.16662701190382</v>
      </c>
      <c r="AI27" s="14">
        <v>0.576277388628739</v>
      </c>
      <c r="AJ27" s="14">
        <v>2.08949571203988</v>
      </c>
      <c r="AK27" s="14">
        <v>-1.87157259282456</v>
      </c>
      <c r="AL27" s="14">
        <v>2.62867445125599</v>
      </c>
      <c r="AM27" s="14">
        <v>-6.20191113640229</v>
      </c>
      <c r="AN27" s="14">
        <v>1.96787900727687</v>
      </c>
      <c r="AO27" s="14">
        <v>-1.00454270902802</v>
      </c>
      <c r="AP27" s="14">
        <v>-2.76941765000001</v>
      </c>
      <c r="AQ27" s="14">
        <v>-2.8952111</v>
      </c>
      <c r="AR27" s="14">
        <v>-1.60572515000001</v>
      </c>
      <c r="AS27" s="14">
        <v>0.198979801799281</v>
      </c>
      <c r="AT27" s="14">
        <v>0.732707099999999</v>
      </c>
      <c r="AU27" s="14">
        <v>0.339252249999994</v>
      </c>
      <c r="AV27" s="14">
        <v>-4.85845658</v>
      </c>
      <c r="AW27" s="14">
        <v>-0.178674599999994</v>
      </c>
      <c r="AX27" s="14">
        <v>-1.22223658</v>
      </c>
      <c r="AY27" s="14">
        <v>-2.83287524</v>
      </c>
      <c r="AZ27" s="14">
        <v>2.9248502</v>
      </c>
      <c r="BA27" s="14">
        <v>-10.5302554</v>
      </c>
      <c r="BB27" s="14">
        <v>6.88520748</v>
      </c>
      <c r="BC27" s="14">
        <v>4.91073826</v>
      </c>
      <c r="BD27" s="14">
        <v>2.3283676</v>
      </c>
      <c r="BE27" s="14">
        <v>-2.3725659</v>
      </c>
      <c r="BF27" s="14">
        <v>-7.02041786</v>
      </c>
      <c r="BG27" s="14">
        <v>-1.34387604</v>
      </c>
      <c r="BH27" s="14">
        <v>3.15599214</v>
      </c>
      <c r="BI27" s="14">
        <v>-0.584623912000003</v>
      </c>
      <c r="BJ27" s="14">
        <v>7.9652899010712</v>
      </c>
      <c r="BK27" s="14">
        <v>-9.6836413949318</v>
      </c>
      <c r="BL27" s="14">
        <v>3.40515886963965</v>
      </c>
      <c r="BM27" s="14">
        <v>0.833777110513295</v>
      </c>
      <c r="BN27" s="14">
        <v>2.71687283999999</v>
      </c>
      <c r="BO27" s="14">
        <v>-3.50908947999999</v>
      </c>
      <c r="BP27" s="14">
        <v>-1.78946424</v>
      </c>
      <c r="BQ27" s="14">
        <v>-3.46196034</v>
      </c>
      <c r="BR27" s="14">
        <v>0.119045201071457</v>
      </c>
      <c r="BS27" s="14">
        <v>-0.341061445855515</v>
      </c>
      <c r="BT27" s="14">
        <v>9.54507831349846</v>
      </c>
      <c r="BU27" s="14">
        <v>-1.86771655193757</v>
      </c>
      <c r="BV27" s="14">
        <v>-0.303187769465925</v>
      </c>
      <c r="BW27" s="14">
        <v>-0.540754504265893</v>
      </c>
      <c r="BX27" s="14">
        <v>-0.493202800915143</v>
      </c>
      <c r="BY27" s="14">
        <v>5.27927680930394</v>
      </c>
      <c r="BZ27" s="14">
        <v>-7.9019138745991</v>
      </c>
      <c r="CA27" s="14">
        <v>-5.3723948672165</v>
      </c>
      <c r="CB27" s="14">
        <v>-7.07655856034933</v>
      </c>
      <c r="CC27" s="14">
        <v>-3.52284973908644</v>
      </c>
      <c r="CD27" s="14">
        <v>9.05066697055718</v>
      </c>
      <c r="CE27" s="14">
        <v>-5.77778789335438</v>
      </c>
      <c r="CF27" s="14">
        <v>1.10417704935305</v>
      </c>
      <c r="CG27" s="14">
        <v>-2.33310452606113</v>
      </c>
      <c r="CH27" s="14">
        <v>2.78242822809664</v>
      </c>
      <c r="CI27" s="14">
        <v>4.79955328879849</v>
      </c>
      <c r="CJ27" s="14">
        <v>4.40151543249509</v>
      </c>
      <c r="CK27" s="14">
        <v>-1.0214003713645</v>
      </c>
      <c r="CL27" s="14">
        <v>5.54574720051986</v>
      </c>
      <c r="CM27" s="14">
        <v>5.64853586444839</v>
      </c>
      <c r="CN27" s="14">
        <v>-4.71847726074654</v>
      </c>
      <c r="CO27" s="14">
        <v>-2.729990611134</v>
      </c>
      <c r="CP27" s="14">
        <v>2.05371655262294</v>
      </c>
      <c r="CQ27" s="14">
        <v>-10.7175561763412</v>
      </c>
      <c r="CR27" s="14">
        <v>0.400882637429615</v>
      </c>
      <c r="CS27" s="14">
        <v>-3.43830599256264</v>
      </c>
      <c r="CT27" s="14">
        <v>3.1967535473513</v>
      </c>
      <c r="CU27" s="14">
        <v>-2.5732022185019</v>
      </c>
      <c r="CV27" s="14">
        <v>-0.381560912751739</v>
      </c>
      <c r="CW27" s="14">
        <v>2.93013713247</v>
      </c>
      <c r="CX27" s="14">
        <v>0.788988133785968</v>
      </c>
      <c r="CY27" s="14">
        <v>-1.57352523864321</v>
      </c>
      <c r="CZ27" s="14">
        <v>-0.198474046870979</v>
      </c>
      <c r="DA27" s="14">
        <v>-2.52859399019167</v>
      </c>
      <c r="DB27" s="14">
        <v>-0.329598965527598</v>
      </c>
      <c r="DC27" s="14">
        <v>-4.11323506564096</v>
      </c>
      <c r="DD27" s="14">
        <v>2.43885615421613</v>
      </c>
      <c r="DE27" s="14">
        <v>-6.01420748529868</v>
      </c>
      <c r="DF27" s="14">
        <v>-0.255043896461134</v>
      </c>
      <c r="DG27" s="14">
        <v>-3.45737313273676</v>
      </c>
      <c r="DH27" s="14">
        <v>-0.350834993977626</v>
      </c>
      <c r="DI27" s="14">
        <v>-2.60219995825609</v>
      </c>
      <c r="DJ27" s="14">
        <v>-0.900390694167353</v>
      </c>
      <c r="DK27" s="14">
        <v>-0.967696392053435</v>
      </c>
      <c r="DL27" s="14">
        <v>0.738507389659114</v>
      </c>
      <c r="DM27" s="14">
        <v>-3.73523643863143</v>
      </c>
      <c r="DN27" s="14">
        <v>4.29427661888799</v>
      </c>
      <c r="DO27" s="14">
        <v>-0.619437050273793</v>
      </c>
      <c r="DP27" s="14">
        <v>0.0813688707159437</v>
      </c>
      <c r="DQ27" s="14">
        <v>1.25394613476257</v>
      </c>
      <c r="DR27" s="14">
        <v>-3.12389442621736</v>
      </c>
      <c r="DS27" s="14">
        <v>5.77285744286503</v>
      </c>
      <c r="DT27" s="14">
        <v>-3.32540768675529</v>
      </c>
      <c r="DU27" s="14">
        <v>-1.17205982180122</v>
      </c>
      <c r="DV27" s="14">
        <v>2.92899652768378</v>
      </c>
      <c r="DW27" s="14">
        <v>-0.474431830667298</v>
      </c>
      <c r="DX27" s="14">
        <v>-1.28952634219058</v>
      </c>
      <c r="DY27" s="14">
        <v>3.36421090469149</v>
      </c>
      <c r="DZ27" s="14">
        <v>-4.02006996919119</v>
      </c>
      <c r="EA27" s="14">
        <v>-2.92172621153948</v>
      </c>
      <c r="EB27" s="14">
        <v>8.11254021334575</v>
      </c>
      <c r="EC27" s="14">
        <v>6.07778319208108</v>
      </c>
      <c r="ED27" s="14">
        <v>2.21152511475937</v>
      </c>
      <c r="EE27" s="14">
        <v>-0.145874160296232</v>
      </c>
      <c r="EF27" s="14">
        <v>2.42338356395688</v>
      </c>
      <c r="EG27" s="14">
        <v>-3.71994756522911</v>
      </c>
      <c r="EH27" s="14">
        <v>0.982505398440828</v>
      </c>
    </row>
    <row r="28" spans="1:138" ht="14.25">
      <c r="A28" s="19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</row>
    <row r="29" spans="1:138" ht="14.25">
      <c r="A29" s="25" t="s">
        <v>11</v>
      </c>
      <c r="B29" s="14">
        <v>3.789069322902617</v>
      </c>
      <c r="C29" s="14">
        <v>3.785203492941282</v>
      </c>
      <c r="D29" s="14">
        <v>2.559886287384228</v>
      </c>
      <c r="E29" s="14">
        <v>5.91756504316159</v>
      </c>
      <c r="F29" s="14">
        <v>5.886935249797681</v>
      </c>
      <c r="G29" s="14">
        <v>4.860161578365255</v>
      </c>
      <c r="H29" s="14">
        <v>5.68845939330995</v>
      </c>
      <c r="I29" s="14">
        <v>4.440325232712886</v>
      </c>
      <c r="J29" s="14">
        <v>4.353970930941462</v>
      </c>
      <c r="K29" s="14">
        <v>4.346080453466415</v>
      </c>
      <c r="L29" s="14">
        <v>5.454713202769534</v>
      </c>
      <c r="M29" s="14">
        <v>4.763598197194497</v>
      </c>
      <c r="N29" s="14">
        <v>10.103625681323619</v>
      </c>
      <c r="O29" s="14">
        <v>5.246436751371279</v>
      </c>
      <c r="P29" s="14">
        <v>5.96709001699487</v>
      </c>
      <c r="Q29" s="14">
        <v>5.824442732667929</v>
      </c>
      <c r="R29" s="14">
        <v>4.609841452297456</v>
      </c>
      <c r="S29" s="14">
        <v>5.309732292689507</v>
      </c>
      <c r="T29" s="14">
        <v>7.8343703210143</v>
      </c>
      <c r="U29" s="14">
        <v>4.573974661990828</v>
      </c>
      <c r="V29" s="14">
        <v>4.780158702185055</v>
      </c>
      <c r="W29" s="14">
        <v>6.05335446083985</v>
      </c>
      <c r="X29" s="14">
        <v>4.846023334322453</v>
      </c>
      <c r="Y29" s="14">
        <v>4.8785083441237305</v>
      </c>
      <c r="Z29" s="14">
        <v>7.38167449703061</v>
      </c>
      <c r="AA29" s="14">
        <v>6.347124266788489</v>
      </c>
      <c r="AB29" s="14">
        <v>4.788742164458657</v>
      </c>
      <c r="AC29" s="14">
        <v>4.72781573595249</v>
      </c>
      <c r="AD29" s="14">
        <v>4.555065648698036</v>
      </c>
      <c r="AE29" s="14">
        <v>4.596904534033805</v>
      </c>
      <c r="AF29" s="14">
        <v>6.143620217907721</v>
      </c>
      <c r="AG29" s="14">
        <v>8.18231496710827</v>
      </c>
      <c r="AH29" s="14">
        <v>4.728579890510949</v>
      </c>
      <c r="AI29" s="14">
        <v>8.79601862043796</v>
      </c>
      <c r="AJ29" s="14">
        <v>8.44408618978102</v>
      </c>
      <c r="AK29" s="14">
        <v>6.26868137956204</v>
      </c>
      <c r="AL29" s="14">
        <v>6.03214859124088</v>
      </c>
      <c r="AM29" s="14">
        <v>8.88481244525547</v>
      </c>
      <c r="AN29" s="14">
        <v>5.63207927007299</v>
      </c>
      <c r="AO29" s="14">
        <v>4.28740106569343</v>
      </c>
      <c r="AP29" s="14">
        <v>4.54433232796831</v>
      </c>
      <c r="AQ29" s="14">
        <v>8.2459790407823</v>
      </c>
      <c r="AR29" s="14">
        <v>8.43679494086075</v>
      </c>
      <c r="AS29" s="14">
        <v>7.34859087758747</v>
      </c>
      <c r="AT29" s="14">
        <v>7.15570591963572</v>
      </c>
      <c r="AU29" s="14">
        <v>6.654261050000001</v>
      </c>
      <c r="AV29" s="14">
        <v>6.60510352</v>
      </c>
      <c r="AW29" s="14">
        <v>5.36056865</v>
      </c>
      <c r="AX29" s="14">
        <v>6.498291250000001</v>
      </c>
      <c r="AY29" s="14">
        <v>8.08430675</v>
      </c>
      <c r="AZ29" s="14">
        <v>9.41796632</v>
      </c>
      <c r="BA29" s="14">
        <v>7.73008805</v>
      </c>
      <c r="BB29" s="14">
        <v>5.81765501</v>
      </c>
      <c r="BC29" s="14">
        <v>9.14860608</v>
      </c>
      <c r="BD29" s="14">
        <v>7.06985858</v>
      </c>
      <c r="BE29" s="14">
        <v>8.708910350000002</v>
      </c>
      <c r="BF29" s="14">
        <v>11.25237654</v>
      </c>
      <c r="BG29" s="14">
        <v>13.936929860000001</v>
      </c>
      <c r="BH29" s="14">
        <v>13.36258052</v>
      </c>
      <c r="BI29" s="14">
        <v>11.94373386</v>
      </c>
      <c r="BJ29" s="14">
        <v>10.56706682376767</v>
      </c>
      <c r="BK29" s="14">
        <v>17.730228635522398</v>
      </c>
      <c r="BL29" s="14">
        <v>16.504199795081398</v>
      </c>
      <c r="BM29" s="14">
        <v>15.8271290344577</v>
      </c>
      <c r="BN29" s="14">
        <v>11.79054658</v>
      </c>
      <c r="BO29" s="14">
        <v>18.630306219999998</v>
      </c>
      <c r="BP29" s="14">
        <v>21.896601519999997</v>
      </c>
      <c r="BQ29" s="14">
        <v>19.14540088</v>
      </c>
      <c r="BR29" s="14">
        <v>15.362167713183</v>
      </c>
      <c r="BS29" s="14">
        <v>18.558347136564198</v>
      </c>
      <c r="BT29" s="14">
        <v>19.387844945423097</v>
      </c>
      <c r="BU29" s="14">
        <v>15.1583585473598</v>
      </c>
      <c r="BV29" s="14">
        <v>10.80217190606491</v>
      </c>
      <c r="BW29" s="14">
        <v>13.72740786441704</v>
      </c>
      <c r="BX29" s="14">
        <v>9.61328334332848</v>
      </c>
      <c r="BY29" s="14">
        <v>9.622432884217739</v>
      </c>
      <c r="BZ29" s="14">
        <v>13.70909586116198</v>
      </c>
      <c r="CA29" s="14">
        <v>20.2145823191786</v>
      </c>
      <c r="CB29" s="14">
        <v>14.855605243785101</v>
      </c>
      <c r="CC29" s="14">
        <v>10.94371090679596</v>
      </c>
      <c r="CD29" s="14">
        <v>9.20748013192285</v>
      </c>
      <c r="CE29" s="14">
        <v>13.51718451059346</v>
      </c>
      <c r="CF29" s="14">
        <v>12.304611332975728</v>
      </c>
      <c r="CG29" s="14">
        <v>9.289272549895143</v>
      </c>
      <c r="CH29" s="14">
        <v>9.876470720571335</v>
      </c>
      <c r="CI29" s="14">
        <v>7.837576273375992</v>
      </c>
      <c r="CJ29" s="14">
        <v>6.729884209287716</v>
      </c>
      <c r="CK29" s="14">
        <v>8.324279930145442</v>
      </c>
      <c r="CL29" s="14">
        <v>7.233958791021729</v>
      </c>
      <c r="CM29" s="14">
        <v>7.500048137407468</v>
      </c>
      <c r="CN29" s="14">
        <v>10.685155426622535</v>
      </c>
      <c r="CO29" s="14">
        <v>9.906707193709297</v>
      </c>
      <c r="CP29" s="14">
        <v>9.449693572057267</v>
      </c>
      <c r="CQ29" s="14">
        <v>17.291366360200144</v>
      </c>
      <c r="CR29" s="14">
        <v>12.045739906045878</v>
      </c>
      <c r="CS29" s="14">
        <v>9.13807512079081</v>
      </c>
      <c r="CT29" s="14">
        <v>9.17172015982026</v>
      </c>
      <c r="CU29" s="14">
        <v>13.142901479564937</v>
      </c>
      <c r="CV29" s="14">
        <v>9.03213332641382</v>
      </c>
      <c r="CW29" s="14">
        <v>5.662746757257193</v>
      </c>
      <c r="CX29" s="14">
        <v>7.365806817935762</v>
      </c>
      <c r="CY29" s="14">
        <v>9.318189042060062</v>
      </c>
      <c r="CZ29" s="14">
        <v>8.120971843578907</v>
      </c>
      <c r="DA29" s="14">
        <v>9.423669130645415</v>
      </c>
      <c r="DB29" s="14">
        <v>10.511148743393512</v>
      </c>
      <c r="DC29" s="14">
        <v>7.3802582585297465</v>
      </c>
      <c r="DD29" s="14">
        <v>7.357268756412354</v>
      </c>
      <c r="DE29" s="14">
        <v>8.597015465292177</v>
      </c>
      <c r="DF29" s="14">
        <v>6.6919622637122345</v>
      </c>
      <c r="DG29" s="14">
        <v>8.16253178481927</v>
      </c>
      <c r="DH29" s="14">
        <v>5.897475711553425</v>
      </c>
      <c r="DI29" s="14">
        <v>5.577277415669301</v>
      </c>
      <c r="DJ29" s="14">
        <v>5.82212130556958</v>
      </c>
      <c r="DK29" s="14">
        <v>7.61790656798294</v>
      </c>
      <c r="DL29" s="14">
        <v>6.889170109916238</v>
      </c>
      <c r="DM29" s="14">
        <v>7.816201279632224</v>
      </c>
      <c r="DN29" s="14">
        <v>6.418792273934098</v>
      </c>
      <c r="DO29" s="14">
        <v>6.73755668272998</v>
      </c>
      <c r="DP29" s="14">
        <v>6.139178217316596</v>
      </c>
      <c r="DQ29" s="14">
        <v>10.417626913098754</v>
      </c>
      <c r="DR29" s="14">
        <v>10.068005798804698</v>
      </c>
      <c r="DS29" s="14">
        <v>7.953746097743551</v>
      </c>
      <c r="DT29" s="14">
        <v>9.064987292650349</v>
      </c>
      <c r="DU29" s="14">
        <v>7.998550368031632</v>
      </c>
      <c r="DV29" s="14">
        <v>8.316221446792788</v>
      </c>
      <c r="DW29" s="14">
        <v>6.785862470810739</v>
      </c>
      <c r="DX29" s="14">
        <v>11.05132361350543</v>
      </c>
      <c r="DY29" s="14">
        <v>8.888211562155737</v>
      </c>
      <c r="DZ29" s="14">
        <v>13.921226400451646</v>
      </c>
      <c r="EA29" s="14">
        <v>17.436506130972795</v>
      </c>
      <c r="EB29" s="14">
        <v>8.70777606896353</v>
      </c>
      <c r="EC29" s="14">
        <v>4.49937069358198</v>
      </c>
      <c r="ED29" s="14">
        <v>7.918255663067551</v>
      </c>
      <c r="EE29" s="14">
        <v>8.840055987822309</v>
      </c>
      <c r="EF29" s="14">
        <v>4.942549688688155</v>
      </c>
      <c r="EG29" s="14">
        <v>3.336719065299369</v>
      </c>
      <c r="EH29" s="14">
        <v>4.22525967538919</v>
      </c>
    </row>
    <row r="30" spans="1:138" ht="14.25" outlineLevel="1">
      <c r="A30" s="62" t="s">
        <v>12</v>
      </c>
      <c r="B30" s="13">
        <v>0.615929322902617</v>
      </c>
      <c r="C30" s="13">
        <v>0.709558492941282</v>
      </c>
      <c r="D30" s="13">
        <v>0.851924287384228</v>
      </c>
      <c r="E30" s="13">
        <v>1.61512004316159</v>
      </c>
      <c r="F30" s="13">
        <v>1.96938224979768</v>
      </c>
      <c r="G30" s="13">
        <v>0.942608578365255</v>
      </c>
      <c r="H30" s="13">
        <v>1.77090639330995</v>
      </c>
      <c r="I30" s="13">
        <v>0.522772232712886</v>
      </c>
      <c r="J30" s="13">
        <v>0.465807930941462</v>
      </c>
      <c r="K30" s="13">
        <v>0.457917453466415</v>
      </c>
      <c r="L30" s="13">
        <v>0.991345202769535</v>
      </c>
      <c r="M30" s="13">
        <v>0.508767197194497</v>
      </c>
      <c r="N30" s="13">
        <v>5.74586368132362</v>
      </c>
      <c r="O30" s="13">
        <v>0.901964751371279</v>
      </c>
      <c r="P30" s="13">
        <v>1.57189101699487</v>
      </c>
      <c r="Q30" s="13">
        <v>1.46041273266793</v>
      </c>
      <c r="R30" s="13">
        <v>0.336570452297455</v>
      </c>
      <c r="S30" s="13">
        <v>0.710345292689506</v>
      </c>
      <c r="T30" s="13">
        <v>3.2468303210143</v>
      </c>
      <c r="U30" s="13">
        <v>0.431278661990828</v>
      </c>
      <c r="V30" s="13">
        <v>0.430671702185055</v>
      </c>
      <c r="W30" s="13">
        <v>2.43487546083985</v>
      </c>
      <c r="X30" s="13">
        <v>0.705242334322453</v>
      </c>
      <c r="Y30" s="13">
        <v>0.54961334412373</v>
      </c>
      <c r="Z30" s="13">
        <v>2.96260849703061</v>
      </c>
      <c r="AA30" s="13">
        <v>2.24794426678849</v>
      </c>
      <c r="AB30" s="13">
        <v>0.424760164458657</v>
      </c>
      <c r="AC30" s="13">
        <v>0.40580173595249</v>
      </c>
      <c r="AD30" s="13">
        <v>0.353220648698036</v>
      </c>
      <c r="AE30" s="13">
        <v>0.413179534033805</v>
      </c>
      <c r="AF30" s="13">
        <v>1.99780721790772</v>
      </c>
      <c r="AG30" s="13">
        <v>3.85504796710827</v>
      </c>
      <c r="AH30" s="13">
        <v>0.457344890510949</v>
      </c>
      <c r="AI30" s="13">
        <v>4.75629562043796</v>
      </c>
      <c r="AJ30" s="13">
        <v>4.47185218978102</v>
      </c>
      <c r="AK30" s="13">
        <v>3.21557937956204</v>
      </c>
      <c r="AL30" s="13">
        <v>1.70846259124088</v>
      </c>
      <c r="AM30" s="13">
        <v>4.78492244525547</v>
      </c>
      <c r="AN30" s="13">
        <v>1.71042427007299</v>
      </c>
      <c r="AO30" s="13">
        <v>0.0537180656934307</v>
      </c>
      <c r="AP30" s="13">
        <v>0.6423593</v>
      </c>
      <c r="AQ30" s="13">
        <v>4.03990015</v>
      </c>
      <c r="AR30" s="13">
        <v>4.56937415</v>
      </c>
      <c r="AS30" s="13">
        <v>2.75901505</v>
      </c>
      <c r="AT30" s="13">
        <v>3.0305847</v>
      </c>
      <c r="AU30" s="13">
        <v>3.10312805</v>
      </c>
      <c r="AV30" s="13">
        <v>2.2911251</v>
      </c>
      <c r="AW30" s="13">
        <v>1.26196565</v>
      </c>
      <c r="AX30" s="13">
        <v>2.13672525</v>
      </c>
      <c r="AY30" s="13">
        <v>3.89269375</v>
      </c>
      <c r="AZ30" s="13">
        <v>5.5030569</v>
      </c>
      <c r="BA30" s="13">
        <v>3.29886205</v>
      </c>
      <c r="BB30" s="13">
        <v>2.45698901</v>
      </c>
      <c r="BC30" s="13">
        <v>5.23713158</v>
      </c>
      <c r="BD30" s="13">
        <v>2.72726658</v>
      </c>
      <c r="BE30" s="13">
        <v>4.44651285</v>
      </c>
      <c r="BF30" s="13">
        <v>6.62650004</v>
      </c>
      <c r="BG30" s="13">
        <v>9.33474636</v>
      </c>
      <c r="BH30" s="13">
        <v>8.84594552</v>
      </c>
      <c r="BI30" s="13">
        <v>7.72162736</v>
      </c>
      <c r="BJ30" s="13">
        <v>6.04712082376767</v>
      </c>
      <c r="BK30" s="13">
        <v>13.6783591355224</v>
      </c>
      <c r="BL30" s="13">
        <v>12.0794342950814</v>
      </c>
      <c r="BM30" s="13">
        <v>10.7769930344577</v>
      </c>
      <c r="BN30" s="13">
        <v>7.61212808</v>
      </c>
      <c r="BO30" s="13">
        <v>14.51058272</v>
      </c>
      <c r="BP30" s="13">
        <v>17.50006552</v>
      </c>
      <c r="BQ30" s="13">
        <v>14.31996788</v>
      </c>
      <c r="BR30" s="13">
        <v>10.988482713183</v>
      </c>
      <c r="BS30" s="13">
        <v>14.1533801365642</v>
      </c>
      <c r="BT30" s="13">
        <v>15.0579649454231</v>
      </c>
      <c r="BU30" s="13">
        <v>10.7859925473598</v>
      </c>
      <c r="BV30" s="13">
        <v>6.68904190606491</v>
      </c>
      <c r="BW30" s="13">
        <v>9.12770886441704</v>
      </c>
      <c r="BX30" s="13">
        <v>5.22386334332848</v>
      </c>
      <c r="BY30" s="13">
        <v>5.02665688421774</v>
      </c>
      <c r="BZ30" s="13">
        <v>9.63522286116198</v>
      </c>
      <c r="CA30" s="13">
        <v>16.0493263191786</v>
      </c>
      <c r="CB30" s="13">
        <v>10.6655982437851</v>
      </c>
      <c r="CC30" s="13">
        <v>6.74367590679596</v>
      </c>
      <c r="CD30" s="13">
        <v>4.94471781214039</v>
      </c>
      <c r="CE30" s="13">
        <v>9.635804190811</v>
      </c>
      <c r="CF30" s="13">
        <v>8.00960015821117</v>
      </c>
      <c r="CG30" s="13">
        <v>5.03119440936522</v>
      </c>
      <c r="CH30" s="13">
        <v>5.07779766989586</v>
      </c>
      <c r="CI30" s="13">
        <v>2.92509914241018</v>
      </c>
      <c r="CJ30" s="13">
        <v>2.12976898471092</v>
      </c>
      <c r="CK30" s="13">
        <v>3.70182983711187</v>
      </c>
      <c r="CL30" s="13">
        <v>2.4618796387565</v>
      </c>
      <c r="CM30" s="13">
        <v>2.8082431271485</v>
      </c>
      <c r="CN30" s="13">
        <v>6.09640632441735</v>
      </c>
      <c r="CO30" s="13">
        <v>5.13991372353914</v>
      </c>
      <c r="CP30" s="13">
        <v>5.29563311690297</v>
      </c>
      <c r="CQ30" s="13">
        <v>12.3750179714</v>
      </c>
      <c r="CR30" s="13">
        <v>7.2263106</v>
      </c>
      <c r="CS30" s="13">
        <v>4.42642498032246</v>
      </c>
      <c r="CT30" s="13">
        <v>4.4748369814</v>
      </c>
      <c r="CU30" s="13">
        <v>8.56490447433998</v>
      </c>
      <c r="CV30" s="13">
        <v>3.88001149237414</v>
      </c>
      <c r="CW30" s="13">
        <v>0.644418347000877</v>
      </c>
      <c r="CX30" s="13">
        <v>2.099875090007</v>
      </c>
      <c r="CY30" s="13">
        <v>4.07769688175718</v>
      </c>
      <c r="CZ30" s="13">
        <v>2.8300434124</v>
      </c>
      <c r="DA30" s="13">
        <v>4.20982369500601</v>
      </c>
      <c r="DB30" s="13">
        <v>5.3381508334</v>
      </c>
      <c r="DC30" s="13">
        <v>1.587678801</v>
      </c>
      <c r="DD30" s="13">
        <v>1.7713694667</v>
      </c>
      <c r="DE30" s="13">
        <v>3.29736471194506</v>
      </c>
      <c r="DF30" s="13">
        <v>2.017865025</v>
      </c>
      <c r="DG30" s="13">
        <v>2.1307756</v>
      </c>
      <c r="DH30" s="13">
        <v>0.4262984</v>
      </c>
      <c r="DI30" s="13">
        <v>0.269674</v>
      </c>
      <c r="DJ30" s="13">
        <v>0</v>
      </c>
      <c r="DK30" s="13">
        <v>1.45855127552565</v>
      </c>
      <c r="DL30" s="13">
        <v>1.96083575</v>
      </c>
      <c r="DM30" s="13">
        <v>2.26167173</v>
      </c>
      <c r="DN30" s="13">
        <v>1.7292433</v>
      </c>
      <c r="DO30" s="13">
        <v>1.57841566</v>
      </c>
      <c r="DP30" s="13">
        <v>1.17855773956606</v>
      </c>
      <c r="DQ30" s="13">
        <v>5.7279718035413</v>
      </c>
      <c r="DR30" s="13">
        <v>5.49442330594997</v>
      </c>
      <c r="DS30" s="13">
        <v>3.16051436480789</v>
      </c>
      <c r="DT30" s="13">
        <v>4.04428677584482</v>
      </c>
      <c r="DU30" s="13">
        <v>3.3842021514029</v>
      </c>
      <c r="DV30" s="13">
        <v>4.35698849837749</v>
      </c>
      <c r="DW30" s="13">
        <v>2.91392294496125</v>
      </c>
      <c r="DX30" s="13">
        <v>6.00407377620259</v>
      </c>
      <c r="DY30" s="13">
        <v>3.88720396499413</v>
      </c>
      <c r="DZ30" s="13">
        <v>9.21688362153404</v>
      </c>
      <c r="EA30" s="13">
        <v>12.2986714048214</v>
      </c>
      <c r="EB30" s="13">
        <v>3.629443776642</v>
      </c>
      <c r="EC30" s="13">
        <v>0.0995629497284449</v>
      </c>
      <c r="ED30" s="13">
        <v>3.25061220589369</v>
      </c>
      <c r="EE30" s="13">
        <v>4.06736654767294</v>
      </c>
      <c r="EF30" s="13">
        <v>0.29418299891202</v>
      </c>
      <c r="EG30" s="13">
        <v>0.0962418606624513</v>
      </c>
      <c r="EH30" s="13">
        <v>0.723926743640811</v>
      </c>
    </row>
    <row r="31" spans="1:138" ht="14.25" outlineLevel="2">
      <c r="A31" s="29" t="s">
        <v>5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13">
        <v>0</v>
      </c>
      <c r="BH31" s="13">
        <v>0</v>
      </c>
      <c r="BI31" s="13">
        <v>0</v>
      </c>
      <c r="BJ31" s="13">
        <v>0</v>
      </c>
      <c r="BK31" s="13">
        <v>0</v>
      </c>
      <c r="BL31" s="13">
        <v>0</v>
      </c>
      <c r="BM31" s="13">
        <v>0</v>
      </c>
      <c r="BN31" s="13">
        <v>0</v>
      </c>
      <c r="BO31" s="13">
        <v>0</v>
      </c>
      <c r="BP31" s="13">
        <v>0</v>
      </c>
      <c r="BQ31" s="13">
        <v>0</v>
      </c>
      <c r="BR31" s="13">
        <v>0</v>
      </c>
      <c r="BS31" s="13">
        <v>0</v>
      </c>
      <c r="BT31" s="13">
        <v>0</v>
      </c>
      <c r="BU31" s="13">
        <v>0</v>
      </c>
      <c r="BV31" s="13">
        <v>0</v>
      </c>
      <c r="BW31" s="13">
        <v>0</v>
      </c>
      <c r="BX31" s="13">
        <v>0</v>
      </c>
      <c r="BY31" s="13">
        <v>0</v>
      </c>
      <c r="BZ31" s="13">
        <v>0</v>
      </c>
      <c r="CA31" s="13">
        <v>0</v>
      </c>
      <c r="CB31" s="13">
        <v>0</v>
      </c>
      <c r="CC31" s="13">
        <v>0</v>
      </c>
      <c r="CD31" s="13">
        <v>0</v>
      </c>
      <c r="CE31" s="13">
        <v>0</v>
      </c>
      <c r="CF31" s="13">
        <v>0</v>
      </c>
      <c r="CG31" s="13">
        <v>0</v>
      </c>
      <c r="CH31" s="13">
        <v>0</v>
      </c>
      <c r="CI31" s="13">
        <v>0</v>
      </c>
      <c r="CJ31" s="13">
        <v>0</v>
      </c>
      <c r="CK31" s="13">
        <v>0</v>
      </c>
      <c r="CL31" s="13">
        <v>0</v>
      </c>
      <c r="CM31" s="13">
        <v>0</v>
      </c>
      <c r="CN31" s="13">
        <v>0</v>
      </c>
      <c r="CO31" s="13">
        <v>0</v>
      </c>
      <c r="CP31" s="13">
        <v>0</v>
      </c>
      <c r="CQ31" s="13">
        <v>0</v>
      </c>
      <c r="CR31" s="13">
        <v>0</v>
      </c>
      <c r="CS31" s="13">
        <v>0</v>
      </c>
      <c r="CT31" s="13">
        <v>0</v>
      </c>
      <c r="CU31" s="13">
        <v>0</v>
      </c>
      <c r="CV31" s="13">
        <v>0</v>
      </c>
      <c r="CW31" s="13">
        <v>0</v>
      </c>
      <c r="CX31" s="13">
        <v>0</v>
      </c>
      <c r="CY31" s="13">
        <v>0</v>
      </c>
      <c r="CZ31" s="13">
        <v>0</v>
      </c>
      <c r="DA31" s="13">
        <v>0</v>
      </c>
      <c r="DB31" s="13">
        <v>0</v>
      </c>
      <c r="DC31" s="13">
        <v>0</v>
      </c>
      <c r="DD31" s="13">
        <v>0</v>
      </c>
      <c r="DE31" s="13">
        <v>0</v>
      </c>
      <c r="DF31" s="13">
        <v>0</v>
      </c>
      <c r="DG31" s="13">
        <v>0</v>
      </c>
      <c r="DH31" s="13">
        <v>0</v>
      </c>
      <c r="DI31" s="13">
        <v>0</v>
      </c>
      <c r="DJ31" s="13">
        <v>0</v>
      </c>
      <c r="DK31" s="13">
        <v>0</v>
      </c>
      <c r="DL31" s="13">
        <v>0</v>
      </c>
      <c r="DM31" s="13">
        <v>0</v>
      </c>
      <c r="DN31" s="13">
        <v>0</v>
      </c>
      <c r="DO31" s="13">
        <v>0</v>
      </c>
      <c r="DP31" s="13">
        <v>0</v>
      </c>
      <c r="DQ31" s="13">
        <v>0</v>
      </c>
      <c r="DR31" s="13">
        <v>0</v>
      </c>
      <c r="DS31" s="13">
        <v>0</v>
      </c>
      <c r="DT31" s="13">
        <v>0</v>
      </c>
      <c r="DU31" s="13">
        <v>0</v>
      </c>
      <c r="DV31" s="13">
        <v>0</v>
      </c>
      <c r="DW31" s="13">
        <v>0</v>
      </c>
      <c r="DX31" s="13">
        <v>0</v>
      </c>
      <c r="DY31" s="13">
        <v>0</v>
      </c>
      <c r="DZ31" s="13">
        <v>0</v>
      </c>
      <c r="EA31" s="13">
        <v>0</v>
      </c>
      <c r="EB31" s="13">
        <v>0</v>
      </c>
      <c r="EC31" s="13">
        <v>0</v>
      </c>
      <c r="ED31" s="13">
        <v>0</v>
      </c>
      <c r="EE31" s="13">
        <v>0</v>
      </c>
      <c r="EF31" s="13">
        <v>0</v>
      </c>
      <c r="EG31" s="13">
        <v>0</v>
      </c>
      <c r="EH31" s="13">
        <v>0</v>
      </c>
    </row>
    <row r="32" spans="1:138" ht="14.25" outlineLevel="2">
      <c r="A32" s="29" t="s">
        <v>6</v>
      </c>
      <c r="B32" s="13">
        <v>0.615929322902617</v>
      </c>
      <c r="C32" s="13">
        <v>0.709558492941282</v>
      </c>
      <c r="D32" s="13">
        <v>0.851924287384228</v>
      </c>
      <c r="E32" s="13">
        <v>1.61512004316159</v>
      </c>
      <c r="F32" s="13">
        <v>1.96938224979768</v>
      </c>
      <c r="G32" s="13">
        <v>0.942608578365255</v>
      </c>
      <c r="H32" s="13">
        <v>1.77090639330995</v>
      </c>
      <c r="I32" s="13">
        <v>0.522772232712886</v>
      </c>
      <c r="J32" s="13">
        <v>0.465807930941462</v>
      </c>
      <c r="K32" s="13">
        <v>0.457917453466415</v>
      </c>
      <c r="L32" s="13">
        <v>0.991345202769535</v>
      </c>
      <c r="M32" s="13">
        <v>0.508767197194497</v>
      </c>
      <c r="N32" s="13">
        <v>5.74586368132362</v>
      </c>
      <c r="O32" s="13">
        <v>0.901964751371279</v>
      </c>
      <c r="P32" s="13">
        <v>1.57189101699487</v>
      </c>
      <c r="Q32" s="13">
        <v>1.46041273266793</v>
      </c>
      <c r="R32" s="13">
        <v>0.336570452297455</v>
      </c>
      <c r="S32" s="13">
        <v>0.710345292689506</v>
      </c>
      <c r="T32" s="13">
        <v>3.2468303210143</v>
      </c>
      <c r="U32" s="13">
        <v>0.431278661990828</v>
      </c>
      <c r="V32" s="13">
        <v>0.430671702185055</v>
      </c>
      <c r="W32" s="13">
        <v>2.43487546083985</v>
      </c>
      <c r="X32" s="13">
        <v>0.705242334322453</v>
      </c>
      <c r="Y32" s="13">
        <v>0.54961334412373</v>
      </c>
      <c r="Z32" s="13">
        <v>2.96260849703061</v>
      </c>
      <c r="AA32" s="13">
        <v>2.24794426678849</v>
      </c>
      <c r="AB32" s="13">
        <v>0.424760164458657</v>
      </c>
      <c r="AC32" s="13">
        <v>0.40580173595249</v>
      </c>
      <c r="AD32" s="13">
        <v>0.353220648698036</v>
      </c>
      <c r="AE32" s="13">
        <v>0.413179534033805</v>
      </c>
      <c r="AF32" s="13">
        <v>1.99780721790772</v>
      </c>
      <c r="AG32" s="13">
        <v>3.85504796710827</v>
      </c>
      <c r="AH32" s="13">
        <v>0.457344890510949</v>
      </c>
      <c r="AI32" s="13">
        <v>4.75629562043796</v>
      </c>
      <c r="AJ32" s="13">
        <v>4.47185218978102</v>
      </c>
      <c r="AK32" s="13">
        <v>3.21557937956204</v>
      </c>
      <c r="AL32" s="13">
        <v>1.70846259124088</v>
      </c>
      <c r="AM32" s="13">
        <v>4.78492244525547</v>
      </c>
      <c r="AN32" s="13">
        <v>1.71042427007299</v>
      </c>
      <c r="AO32" s="13">
        <v>0.0537180656934307</v>
      </c>
      <c r="AP32" s="13">
        <v>0.6423593</v>
      </c>
      <c r="AQ32" s="13">
        <v>4.03990015</v>
      </c>
      <c r="AR32" s="13">
        <v>4.56937415</v>
      </c>
      <c r="AS32" s="13">
        <v>2.75901505</v>
      </c>
      <c r="AT32" s="13">
        <v>3.0305847</v>
      </c>
      <c r="AU32" s="13">
        <v>3.10312805</v>
      </c>
      <c r="AV32" s="13">
        <v>2.2911251</v>
      </c>
      <c r="AW32" s="13">
        <v>1.26196565</v>
      </c>
      <c r="AX32" s="13">
        <v>2.13672525</v>
      </c>
      <c r="AY32" s="13">
        <v>3.89269375</v>
      </c>
      <c r="AZ32" s="13">
        <v>5.5030569</v>
      </c>
      <c r="BA32" s="13">
        <v>3.29886205</v>
      </c>
      <c r="BB32" s="13">
        <v>2.45698901</v>
      </c>
      <c r="BC32" s="13">
        <v>5.23713158</v>
      </c>
      <c r="BD32" s="13">
        <v>2.72726658</v>
      </c>
      <c r="BE32" s="13">
        <v>4.44651285</v>
      </c>
      <c r="BF32" s="13">
        <v>6.62650004</v>
      </c>
      <c r="BG32" s="13">
        <v>9.33474636</v>
      </c>
      <c r="BH32" s="13">
        <v>8.84594552</v>
      </c>
      <c r="BI32" s="13">
        <v>7.72162736</v>
      </c>
      <c r="BJ32" s="13">
        <v>6.04712082376767</v>
      </c>
      <c r="BK32" s="13">
        <v>13.6783591355224</v>
      </c>
      <c r="BL32" s="13">
        <v>12.0794342950814</v>
      </c>
      <c r="BM32" s="13">
        <v>10.7769930344577</v>
      </c>
      <c r="BN32" s="13">
        <v>7.61212808</v>
      </c>
      <c r="BO32" s="13">
        <v>14.51058272</v>
      </c>
      <c r="BP32" s="13">
        <v>17.50006552</v>
      </c>
      <c r="BQ32" s="13">
        <v>14.31996788</v>
      </c>
      <c r="BR32" s="13">
        <v>10.988482713183</v>
      </c>
      <c r="BS32" s="13">
        <v>14.1533801365642</v>
      </c>
      <c r="BT32" s="13">
        <v>15.0579649454231</v>
      </c>
      <c r="BU32" s="13">
        <v>10.7859925473598</v>
      </c>
      <c r="BV32" s="13">
        <v>6.68904190606491</v>
      </c>
      <c r="BW32" s="13">
        <v>9.12770886441704</v>
      </c>
      <c r="BX32" s="13">
        <v>5.22386334332848</v>
      </c>
      <c r="BY32" s="13">
        <v>5.02665688421774</v>
      </c>
      <c r="BZ32" s="13">
        <v>9.63522286116198</v>
      </c>
      <c r="CA32" s="13">
        <v>16.0493263191786</v>
      </c>
      <c r="CB32" s="13">
        <v>10.6655982437851</v>
      </c>
      <c r="CC32" s="13">
        <v>6.74367590679596</v>
      </c>
      <c r="CD32" s="13">
        <v>4.94471781214039</v>
      </c>
      <c r="CE32" s="13">
        <v>9.635804190811</v>
      </c>
      <c r="CF32" s="13">
        <v>8.00960015821117</v>
      </c>
      <c r="CG32" s="13">
        <v>5.03119440936522</v>
      </c>
      <c r="CH32" s="13">
        <v>5.07779766989586</v>
      </c>
      <c r="CI32" s="13">
        <v>2.92509914241018</v>
      </c>
      <c r="CJ32" s="13">
        <v>2.12976898471092</v>
      </c>
      <c r="CK32" s="13">
        <v>3.70182983711187</v>
      </c>
      <c r="CL32" s="13">
        <v>2.4618796387565</v>
      </c>
      <c r="CM32" s="13">
        <v>2.8082431271485</v>
      </c>
      <c r="CN32" s="13">
        <v>6.09640632441735</v>
      </c>
      <c r="CO32" s="13">
        <v>5.13991372353914</v>
      </c>
      <c r="CP32" s="13">
        <v>5.29563311690297</v>
      </c>
      <c r="CQ32" s="13">
        <v>12.3750179714</v>
      </c>
      <c r="CR32" s="13">
        <v>7.2263106</v>
      </c>
      <c r="CS32" s="13">
        <v>4.42642498032246</v>
      </c>
      <c r="CT32" s="13">
        <v>4.4748369814</v>
      </c>
      <c r="CU32" s="13">
        <v>8.56490447433998</v>
      </c>
      <c r="CV32" s="13">
        <v>3.88001149237414</v>
      </c>
      <c r="CW32" s="13">
        <v>0.644418347000877</v>
      </c>
      <c r="CX32" s="13">
        <v>2.099875090007</v>
      </c>
      <c r="CY32" s="13">
        <v>4.07769688175718</v>
      </c>
      <c r="CZ32" s="13">
        <v>2.8300434124</v>
      </c>
      <c r="DA32" s="13">
        <v>4.20982369500601</v>
      </c>
      <c r="DB32" s="13">
        <v>5.3381508334</v>
      </c>
      <c r="DC32" s="13">
        <v>1.587678801</v>
      </c>
      <c r="DD32" s="13">
        <v>1.7713694667</v>
      </c>
      <c r="DE32" s="13">
        <v>3.29736471194506</v>
      </c>
      <c r="DF32" s="13">
        <v>2.017865025</v>
      </c>
      <c r="DG32" s="13">
        <v>2.1307756</v>
      </c>
      <c r="DH32" s="13">
        <v>0.4262984</v>
      </c>
      <c r="DI32" s="13">
        <v>0.269674</v>
      </c>
      <c r="DJ32" s="13">
        <v>0</v>
      </c>
      <c r="DK32" s="13">
        <v>1.45855127552565</v>
      </c>
      <c r="DL32" s="13">
        <v>1.96083575</v>
      </c>
      <c r="DM32" s="13">
        <v>2.26167173</v>
      </c>
      <c r="DN32" s="13">
        <v>1.7292433</v>
      </c>
      <c r="DO32" s="13">
        <v>1.57841566</v>
      </c>
      <c r="DP32" s="13">
        <v>1.17855773956606</v>
      </c>
      <c r="DQ32" s="13">
        <v>5.7279718035413</v>
      </c>
      <c r="DR32" s="13">
        <v>5.49442330594997</v>
      </c>
      <c r="DS32" s="13">
        <v>3.16051436480789</v>
      </c>
      <c r="DT32" s="13">
        <v>4.04428677584482</v>
      </c>
      <c r="DU32" s="13">
        <v>3.3842021514029</v>
      </c>
      <c r="DV32" s="13">
        <v>4.35698849837749</v>
      </c>
      <c r="DW32" s="13">
        <v>2.91392294496125</v>
      </c>
      <c r="DX32" s="13">
        <v>6.00407377620259</v>
      </c>
      <c r="DY32" s="13">
        <v>3.88720396499413</v>
      </c>
      <c r="DZ32" s="13">
        <v>9.21688362153404</v>
      </c>
      <c r="EA32" s="13">
        <v>12.2986714048214</v>
      </c>
      <c r="EB32" s="13">
        <v>3.629443776642</v>
      </c>
      <c r="EC32" s="13">
        <v>0.0995629497284449</v>
      </c>
      <c r="ED32" s="13">
        <v>3.25061220589369</v>
      </c>
      <c r="EE32" s="13">
        <v>4.06736654767294</v>
      </c>
      <c r="EF32" s="13">
        <v>0.29418299891202</v>
      </c>
      <c r="EG32" s="13">
        <v>0.0962418606624513</v>
      </c>
      <c r="EH32" s="13">
        <v>0.723926743640811</v>
      </c>
    </row>
    <row r="33" spans="1:138" ht="14.25" outlineLevel="2">
      <c r="A33" s="29" t="s">
        <v>7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3">
        <v>0</v>
      </c>
      <c r="BT33" s="13">
        <v>0</v>
      </c>
      <c r="BU33" s="13">
        <v>0</v>
      </c>
      <c r="BV33" s="13">
        <v>0</v>
      </c>
      <c r="BW33" s="13">
        <v>0</v>
      </c>
      <c r="BX33" s="13">
        <v>0</v>
      </c>
      <c r="BY33" s="13">
        <v>0</v>
      </c>
      <c r="BZ33" s="13">
        <v>0</v>
      </c>
      <c r="CA33" s="13">
        <v>0</v>
      </c>
      <c r="CB33" s="13">
        <v>0</v>
      </c>
      <c r="CC33" s="13">
        <v>0</v>
      </c>
      <c r="CD33" s="13">
        <v>0</v>
      </c>
      <c r="CE33" s="13">
        <v>0</v>
      </c>
      <c r="CF33" s="13">
        <v>0</v>
      </c>
      <c r="CG33" s="13">
        <v>0</v>
      </c>
      <c r="CH33" s="13">
        <v>0</v>
      </c>
      <c r="CI33" s="13">
        <v>0</v>
      </c>
      <c r="CJ33" s="13">
        <v>0</v>
      </c>
      <c r="CK33" s="13">
        <v>0</v>
      </c>
      <c r="CL33" s="13">
        <v>0</v>
      </c>
      <c r="CM33" s="13">
        <v>0</v>
      </c>
      <c r="CN33" s="13">
        <v>0</v>
      </c>
      <c r="CO33" s="13">
        <v>0</v>
      </c>
      <c r="CP33" s="13">
        <v>0</v>
      </c>
      <c r="CQ33" s="13">
        <v>0</v>
      </c>
      <c r="CR33" s="13">
        <v>0</v>
      </c>
      <c r="CS33" s="13">
        <v>0</v>
      </c>
      <c r="CT33" s="13">
        <v>0</v>
      </c>
      <c r="CU33" s="13">
        <v>0</v>
      </c>
      <c r="CV33" s="13">
        <v>0</v>
      </c>
      <c r="CW33" s="13">
        <v>0</v>
      </c>
      <c r="CX33" s="13">
        <v>0</v>
      </c>
      <c r="CY33" s="13">
        <v>0</v>
      </c>
      <c r="CZ33" s="13">
        <v>0</v>
      </c>
      <c r="DA33" s="13">
        <v>0</v>
      </c>
      <c r="DB33" s="13">
        <v>0</v>
      </c>
      <c r="DC33" s="13">
        <v>0</v>
      </c>
      <c r="DD33" s="13">
        <v>0</v>
      </c>
      <c r="DE33" s="13">
        <v>0</v>
      </c>
      <c r="DF33" s="13">
        <v>0</v>
      </c>
      <c r="DG33" s="13">
        <v>0</v>
      </c>
      <c r="DH33" s="13">
        <v>0</v>
      </c>
      <c r="DI33" s="13">
        <v>0</v>
      </c>
      <c r="DJ33" s="13">
        <v>0</v>
      </c>
      <c r="DK33" s="13">
        <v>0</v>
      </c>
      <c r="DL33" s="13">
        <v>0</v>
      </c>
      <c r="DM33" s="13">
        <v>0</v>
      </c>
      <c r="DN33" s="13">
        <v>0</v>
      </c>
      <c r="DO33" s="13">
        <v>0</v>
      </c>
      <c r="DP33" s="13">
        <v>0</v>
      </c>
      <c r="DQ33" s="13">
        <v>0</v>
      </c>
      <c r="DR33" s="13">
        <v>0</v>
      </c>
      <c r="DS33" s="13">
        <v>0</v>
      </c>
      <c r="DT33" s="13">
        <v>0</v>
      </c>
      <c r="DU33" s="13">
        <v>0</v>
      </c>
      <c r="DV33" s="13">
        <v>0</v>
      </c>
      <c r="DW33" s="13">
        <v>0</v>
      </c>
      <c r="DX33" s="13">
        <v>0</v>
      </c>
      <c r="DY33" s="13">
        <v>0</v>
      </c>
      <c r="DZ33" s="13">
        <v>0</v>
      </c>
      <c r="EA33" s="13">
        <v>0</v>
      </c>
      <c r="EB33" s="13">
        <v>0</v>
      </c>
      <c r="EC33" s="13">
        <v>0</v>
      </c>
      <c r="ED33" s="13">
        <v>0</v>
      </c>
      <c r="EE33" s="13">
        <v>0</v>
      </c>
      <c r="EF33" s="13">
        <v>0</v>
      </c>
      <c r="EG33" s="13">
        <v>0</v>
      </c>
      <c r="EH33" s="13">
        <v>0</v>
      </c>
    </row>
    <row r="34" spans="1:138" ht="14.25" outlineLevel="1">
      <c r="A34" s="62" t="s">
        <v>13</v>
      </c>
      <c r="B34" s="13">
        <v>0.44590752</v>
      </c>
      <c r="C34" s="13">
        <v>0.44590752</v>
      </c>
      <c r="D34" s="13">
        <v>0.44590752</v>
      </c>
      <c r="E34" s="13">
        <v>0.44590752</v>
      </c>
      <c r="F34" s="13">
        <v>0.5919688799999999</v>
      </c>
      <c r="G34" s="13">
        <v>0.5919688799999999</v>
      </c>
      <c r="H34" s="13">
        <v>0.5919688799999999</v>
      </c>
      <c r="I34" s="13">
        <v>0.5919688799999999</v>
      </c>
      <c r="J34" s="13">
        <v>0.71663532</v>
      </c>
      <c r="K34" s="13">
        <v>0.71663532</v>
      </c>
      <c r="L34" s="13">
        <v>0.71663532</v>
      </c>
      <c r="M34" s="13">
        <v>0.71663532</v>
      </c>
      <c r="N34" s="13">
        <v>0.7387172399999999</v>
      </c>
      <c r="O34" s="13">
        <v>0.68564952</v>
      </c>
      <c r="P34" s="13">
        <v>0.7322715599999999</v>
      </c>
      <c r="Q34" s="13">
        <v>0.71768532</v>
      </c>
      <c r="R34" s="13">
        <v>0.74661132</v>
      </c>
      <c r="S34" s="13">
        <v>0.78716004</v>
      </c>
      <c r="T34" s="13">
        <v>0.82336884</v>
      </c>
      <c r="U34" s="13">
        <v>0.74277216</v>
      </c>
      <c r="V34" s="13">
        <v>0.90240648</v>
      </c>
      <c r="W34" s="13">
        <v>0.6778092</v>
      </c>
      <c r="X34" s="13">
        <v>0.75045792</v>
      </c>
      <c r="Y34" s="13">
        <v>0.87652104</v>
      </c>
      <c r="Z34" s="13">
        <v>0.8715647999999999</v>
      </c>
      <c r="AA34" s="13">
        <v>0.77779428</v>
      </c>
      <c r="AB34" s="13">
        <v>0.76298976</v>
      </c>
      <c r="AC34" s="13">
        <v>0.79081404</v>
      </c>
      <c r="AD34" s="13">
        <v>0.7870149599999999</v>
      </c>
      <c r="AE34" s="13">
        <v>0.76100112</v>
      </c>
      <c r="AF34" s="13">
        <v>0.748251</v>
      </c>
      <c r="AG34" s="13">
        <v>0.8570186399999999</v>
      </c>
      <c r="AH34" s="13">
        <v>0.84563124</v>
      </c>
      <c r="AI34" s="13">
        <v>0.84808368</v>
      </c>
      <c r="AJ34" s="13">
        <v>1.00565616</v>
      </c>
      <c r="AK34" s="13">
        <v>1.2588481200000001</v>
      </c>
      <c r="AL34" s="13">
        <v>2.04072744</v>
      </c>
      <c r="AM34" s="13">
        <v>1.84513572</v>
      </c>
      <c r="AN34" s="13">
        <v>1.66782816</v>
      </c>
      <c r="AO34" s="13">
        <v>1.9444146</v>
      </c>
      <c r="AP34" s="13">
        <v>1.66910946796831</v>
      </c>
      <c r="AQ34" s="13">
        <v>1.8195890107823</v>
      </c>
      <c r="AR34" s="13">
        <v>1.6453579108607501</v>
      </c>
      <c r="AS34" s="13">
        <v>2.0002286475874698</v>
      </c>
      <c r="AT34" s="13">
        <v>1.85982789963572</v>
      </c>
      <c r="AU34" s="13">
        <v>1.4815630800000001</v>
      </c>
      <c r="AV34" s="13">
        <v>1.975246956</v>
      </c>
      <c r="AW34" s="13">
        <v>1.823211084</v>
      </c>
      <c r="AX34" s="13">
        <v>1.95801128</v>
      </c>
      <c r="AY34" s="13">
        <v>1.9090442280000002</v>
      </c>
      <c r="AZ34" s="13">
        <v>1.950909904</v>
      </c>
      <c r="BA34" s="13">
        <v>1.973786504</v>
      </c>
      <c r="BB34" s="13">
        <v>1.245402104</v>
      </c>
      <c r="BC34" s="13">
        <v>1.73303192</v>
      </c>
      <c r="BD34" s="13">
        <v>1.887486848</v>
      </c>
      <c r="BE34" s="13">
        <v>1.878418812</v>
      </c>
      <c r="BF34" s="13">
        <v>2.142235872</v>
      </c>
      <c r="BG34" s="13">
        <v>2.12521512322855</v>
      </c>
      <c r="BH34" s="13">
        <v>1.977652324</v>
      </c>
      <c r="BI34" s="13">
        <v>1.805177312</v>
      </c>
      <c r="BJ34" s="13">
        <v>1.994889596</v>
      </c>
      <c r="BK34" s="13">
        <v>1.729761572</v>
      </c>
      <c r="BL34" s="13">
        <v>1.888307324</v>
      </c>
      <c r="BM34" s="13">
        <v>2.2075612124</v>
      </c>
      <c r="BN34" s="13">
        <v>1.6653986324</v>
      </c>
      <c r="BO34" s="13">
        <v>1.76389104403811</v>
      </c>
      <c r="BP34" s="13">
        <v>1.75760051528</v>
      </c>
      <c r="BQ34" s="13">
        <v>2.073473392</v>
      </c>
      <c r="BR34" s="13">
        <v>1.884078684</v>
      </c>
      <c r="BS34" s="13">
        <v>1.908347568</v>
      </c>
      <c r="BT34" s="13">
        <v>1.876109752</v>
      </c>
      <c r="BU34" s="13">
        <v>1.935330828</v>
      </c>
      <c r="BV34" s="13">
        <v>1.6651233</v>
      </c>
      <c r="BW34" s="13">
        <v>2.013499036</v>
      </c>
      <c r="BX34" s="13">
        <v>1.765931852</v>
      </c>
      <c r="BY34" s="13">
        <v>1.9190712364</v>
      </c>
      <c r="BZ34" s="13">
        <v>1.7505639128</v>
      </c>
      <c r="CA34" s="13">
        <v>1.804333296</v>
      </c>
      <c r="CB34" s="13">
        <v>1.72707523</v>
      </c>
      <c r="CC34" s="13">
        <v>1.7692008304</v>
      </c>
      <c r="CD34" s="13">
        <v>1.8873962297</v>
      </c>
      <c r="CE34" s="13">
        <v>1.6282562788</v>
      </c>
      <c r="CF34" s="13">
        <v>1.6505814008</v>
      </c>
      <c r="CG34" s="13">
        <v>1.597367904</v>
      </c>
      <c r="CH34" s="13">
        <v>1.960799396</v>
      </c>
      <c r="CI34" s="13">
        <v>2.060362896</v>
      </c>
      <c r="CJ34" s="13">
        <v>1.933792168</v>
      </c>
      <c r="CK34" s="13">
        <v>1.81674734900033</v>
      </c>
      <c r="CL34" s="13">
        <v>1.84723165234451</v>
      </c>
      <c r="CM34" s="13">
        <v>1.80689424430064</v>
      </c>
      <c r="CN34" s="13">
        <v>1.32712071191921</v>
      </c>
      <c r="CO34" s="13">
        <v>1.77515482706599</v>
      </c>
      <c r="CP34" s="13">
        <v>1.59014352800645</v>
      </c>
      <c r="CQ34" s="13">
        <v>2.0202507934713</v>
      </c>
      <c r="CR34" s="13">
        <v>1.97258537382945</v>
      </c>
      <c r="CS34" s="13">
        <v>1.79258177006597</v>
      </c>
      <c r="CT34" s="13">
        <v>1.96919630484362</v>
      </c>
      <c r="CU34" s="13">
        <v>1.79656982259879</v>
      </c>
      <c r="CV34" s="13">
        <v>2.01465212022364</v>
      </c>
      <c r="CW34" s="13">
        <v>1.89063149873839</v>
      </c>
      <c r="CX34" s="13">
        <v>1.95585669756284</v>
      </c>
      <c r="CY34" s="13">
        <v>1.70880028412869</v>
      </c>
      <c r="CZ34" s="13">
        <v>1.88866461605339</v>
      </c>
      <c r="DA34" s="13">
        <v>1.93539214977479</v>
      </c>
      <c r="DB34" s="13">
        <v>1.96478626256836</v>
      </c>
      <c r="DC34" s="13">
        <v>2.0461461484</v>
      </c>
      <c r="DD34" s="13">
        <v>1.7441831373311</v>
      </c>
      <c r="DE34" s="13">
        <v>1.9805566678</v>
      </c>
      <c r="DF34" s="13">
        <v>1.620477336</v>
      </c>
      <c r="DG34" s="13">
        <v>1.8468651112</v>
      </c>
      <c r="DH34" s="13">
        <v>1.9597333336</v>
      </c>
      <c r="DI34" s="13">
        <v>1.803440488</v>
      </c>
      <c r="DJ34" s="13">
        <v>1.81806056611607</v>
      </c>
      <c r="DK34" s="13">
        <v>2.0325777008913</v>
      </c>
      <c r="DL34" s="13">
        <v>1.86580530874823</v>
      </c>
      <c r="DM34" s="13">
        <v>1.91509505688301</v>
      </c>
      <c r="DN34" s="13">
        <v>1.70026628942859</v>
      </c>
      <c r="DO34" s="13">
        <v>1.90086884480102</v>
      </c>
      <c r="DP34" s="13">
        <v>1.81340104641633</v>
      </c>
      <c r="DQ34" s="13">
        <v>1.84014418339285</v>
      </c>
      <c r="DR34" s="13">
        <v>1.98310790984343</v>
      </c>
      <c r="DS34" s="13">
        <v>2.14709425247826</v>
      </c>
      <c r="DT34" s="13">
        <v>2.07326637383837</v>
      </c>
      <c r="DU34" s="13">
        <v>1.91438425880652</v>
      </c>
      <c r="DV34" s="13">
        <v>1.56657529762716</v>
      </c>
      <c r="DW34" s="13">
        <v>1.61529114175402</v>
      </c>
      <c r="DX34" s="13">
        <v>2.28172353906202</v>
      </c>
      <c r="DY34" s="13">
        <v>1.87898076067084</v>
      </c>
      <c r="DZ34" s="13">
        <v>2.02487109787968</v>
      </c>
      <c r="EA34" s="13">
        <v>2.2462883423104</v>
      </c>
      <c r="EB34" s="13">
        <v>2.21310180947741</v>
      </c>
      <c r="EC34" s="13">
        <v>1.70378439876</v>
      </c>
      <c r="ED34" s="13">
        <v>2.03872567422094</v>
      </c>
      <c r="EE34" s="13">
        <v>1.98874718887836</v>
      </c>
      <c r="EF34" s="13">
        <v>2.01677134780334</v>
      </c>
      <c r="EG34" s="13">
        <v>1.36486918988382</v>
      </c>
      <c r="EH34" s="13">
        <v>1.445330916824123</v>
      </c>
    </row>
    <row r="35" spans="1:138" ht="14.25" outlineLevel="2">
      <c r="A35" s="29" t="s">
        <v>5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0</v>
      </c>
      <c r="BU35" s="13">
        <v>0</v>
      </c>
      <c r="BV35" s="13">
        <v>0</v>
      </c>
      <c r="BW35" s="13">
        <v>0</v>
      </c>
      <c r="BX35" s="13">
        <v>0</v>
      </c>
      <c r="BY35" s="13">
        <v>0</v>
      </c>
      <c r="BZ35" s="13">
        <v>0</v>
      </c>
      <c r="CA35" s="13">
        <v>0</v>
      </c>
      <c r="CB35" s="13">
        <v>0</v>
      </c>
      <c r="CC35" s="13">
        <v>0</v>
      </c>
      <c r="CD35" s="13">
        <v>0</v>
      </c>
      <c r="CE35" s="13">
        <v>0</v>
      </c>
      <c r="CF35" s="13">
        <v>0</v>
      </c>
      <c r="CG35" s="13">
        <v>0</v>
      </c>
      <c r="CH35" s="13">
        <v>0</v>
      </c>
      <c r="CI35" s="13">
        <v>0</v>
      </c>
      <c r="CJ35" s="13">
        <v>0</v>
      </c>
      <c r="CK35" s="13">
        <v>0</v>
      </c>
      <c r="CL35" s="13">
        <v>0</v>
      </c>
      <c r="CM35" s="13">
        <v>0</v>
      </c>
      <c r="CN35" s="13">
        <v>0</v>
      </c>
      <c r="CO35" s="13">
        <v>0</v>
      </c>
      <c r="CP35" s="13">
        <v>0</v>
      </c>
      <c r="CQ35" s="13">
        <v>0</v>
      </c>
      <c r="CR35" s="13">
        <v>0</v>
      </c>
      <c r="CS35" s="13">
        <v>0</v>
      </c>
      <c r="CT35" s="13">
        <v>0</v>
      </c>
      <c r="CU35" s="13">
        <v>0</v>
      </c>
      <c r="CV35" s="13">
        <v>0</v>
      </c>
      <c r="CW35" s="13">
        <v>0</v>
      </c>
      <c r="CX35" s="13">
        <v>0</v>
      </c>
      <c r="CY35" s="13">
        <v>0</v>
      </c>
      <c r="CZ35" s="13">
        <v>0</v>
      </c>
      <c r="DA35" s="13">
        <v>0</v>
      </c>
      <c r="DB35" s="13">
        <v>0</v>
      </c>
      <c r="DC35" s="13">
        <v>0</v>
      </c>
      <c r="DD35" s="13">
        <v>0</v>
      </c>
      <c r="DE35" s="13">
        <v>0</v>
      </c>
      <c r="DF35" s="13">
        <v>0</v>
      </c>
      <c r="DG35" s="13">
        <v>0</v>
      </c>
      <c r="DH35" s="13">
        <v>0</v>
      </c>
      <c r="DI35" s="13">
        <v>0</v>
      </c>
      <c r="DJ35" s="13">
        <v>0</v>
      </c>
      <c r="DK35" s="13">
        <v>0</v>
      </c>
      <c r="DL35" s="13">
        <v>0</v>
      </c>
      <c r="DM35" s="13">
        <v>0</v>
      </c>
      <c r="DN35" s="13">
        <v>0</v>
      </c>
      <c r="DO35" s="13">
        <v>0</v>
      </c>
      <c r="DP35" s="13">
        <v>0</v>
      </c>
      <c r="DQ35" s="13">
        <v>0</v>
      </c>
      <c r="DR35" s="13">
        <v>0</v>
      </c>
      <c r="DS35" s="13">
        <v>0</v>
      </c>
      <c r="DT35" s="13">
        <v>0</v>
      </c>
      <c r="DU35" s="13">
        <v>0</v>
      </c>
      <c r="DV35" s="13">
        <v>0</v>
      </c>
      <c r="DW35" s="13">
        <v>0</v>
      </c>
      <c r="DX35" s="13">
        <v>0</v>
      </c>
      <c r="DY35" s="13">
        <v>0</v>
      </c>
      <c r="DZ35" s="13">
        <v>0</v>
      </c>
      <c r="EA35" s="13">
        <v>0</v>
      </c>
      <c r="EB35" s="13">
        <v>0</v>
      </c>
      <c r="EC35" s="13">
        <v>0</v>
      </c>
      <c r="ED35" s="13">
        <v>0</v>
      </c>
      <c r="EE35" s="13">
        <v>0</v>
      </c>
      <c r="EF35" s="13">
        <v>0</v>
      </c>
      <c r="EG35" s="13">
        <v>0</v>
      </c>
      <c r="EH35" s="13">
        <v>0</v>
      </c>
    </row>
    <row r="36" spans="1:138" ht="14.25" outlineLevel="2">
      <c r="A36" s="29" t="s">
        <v>6</v>
      </c>
      <c r="B36" s="13">
        <v>0.39454752</v>
      </c>
      <c r="C36" s="13">
        <v>0.39454752</v>
      </c>
      <c r="D36" s="13">
        <v>0.39454752</v>
      </c>
      <c r="E36" s="13">
        <v>0.39454752</v>
      </c>
      <c r="F36" s="13">
        <v>0.54060888</v>
      </c>
      <c r="G36" s="13">
        <v>0.54060888</v>
      </c>
      <c r="H36" s="13">
        <v>0.54060888</v>
      </c>
      <c r="I36" s="13">
        <v>0.54060888</v>
      </c>
      <c r="J36" s="13">
        <v>0.66527532</v>
      </c>
      <c r="K36" s="13">
        <v>0.66527532</v>
      </c>
      <c r="L36" s="13">
        <v>0.66527532</v>
      </c>
      <c r="M36" s="13">
        <v>0.66527532</v>
      </c>
      <c r="N36" s="13">
        <v>0.68735724</v>
      </c>
      <c r="O36" s="13">
        <v>0.63428952</v>
      </c>
      <c r="P36" s="13">
        <v>0.68091156</v>
      </c>
      <c r="Q36" s="13">
        <v>0.66632532</v>
      </c>
      <c r="R36" s="13">
        <v>0.69525132</v>
      </c>
      <c r="S36" s="13">
        <v>0.73580004</v>
      </c>
      <c r="T36" s="13">
        <v>0.77200884</v>
      </c>
      <c r="U36" s="13">
        <v>0.69141216</v>
      </c>
      <c r="V36" s="13">
        <v>0.85104648</v>
      </c>
      <c r="W36" s="13">
        <v>0.6264492</v>
      </c>
      <c r="X36" s="13">
        <v>0.69909792</v>
      </c>
      <c r="Y36" s="13">
        <v>0.82516104</v>
      </c>
      <c r="Z36" s="13">
        <v>0.8202048</v>
      </c>
      <c r="AA36" s="13">
        <v>0.72643428</v>
      </c>
      <c r="AB36" s="13">
        <v>0.71162976</v>
      </c>
      <c r="AC36" s="13">
        <v>0.73945404</v>
      </c>
      <c r="AD36" s="13">
        <v>0.73565496</v>
      </c>
      <c r="AE36" s="13">
        <v>0.70964112</v>
      </c>
      <c r="AF36" s="13">
        <v>0.696891</v>
      </c>
      <c r="AG36" s="13">
        <v>0.80565864</v>
      </c>
      <c r="AH36" s="13">
        <v>0.79427124</v>
      </c>
      <c r="AI36" s="13">
        <v>0.79672368</v>
      </c>
      <c r="AJ36" s="13">
        <v>0.95429616</v>
      </c>
      <c r="AK36" s="13">
        <v>1.20748812</v>
      </c>
      <c r="AL36" s="13">
        <v>1.98936744</v>
      </c>
      <c r="AM36" s="13">
        <v>1.79377572</v>
      </c>
      <c r="AN36" s="13">
        <v>1.61646816</v>
      </c>
      <c r="AO36" s="13">
        <v>1.8930546</v>
      </c>
      <c r="AP36" s="13">
        <v>1.61774946796831</v>
      </c>
      <c r="AQ36" s="13">
        <v>1.7682290107823</v>
      </c>
      <c r="AR36" s="13">
        <v>1.59399791086075</v>
      </c>
      <c r="AS36" s="13">
        <v>1.94886864758747</v>
      </c>
      <c r="AT36" s="13">
        <v>1.80846789963572</v>
      </c>
      <c r="AU36" s="13">
        <v>1.43020308</v>
      </c>
      <c r="AV36" s="13">
        <v>1.923886956</v>
      </c>
      <c r="AW36" s="13">
        <v>1.771851084</v>
      </c>
      <c r="AX36" s="13">
        <v>1.90665128</v>
      </c>
      <c r="AY36" s="13">
        <v>1.857684228</v>
      </c>
      <c r="AZ36" s="13">
        <v>1.899549904</v>
      </c>
      <c r="BA36" s="13">
        <v>1.922426504</v>
      </c>
      <c r="BB36" s="13">
        <v>1.245402104</v>
      </c>
      <c r="BC36" s="13">
        <v>1.73303192</v>
      </c>
      <c r="BD36" s="13">
        <v>1.887486848</v>
      </c>
      <c r="BE36" s="13">
        <v>1.878418812</v>
      </c>
      <c r="BF36" s="13">
        <v>2.142235872</v>
      </c>
      <c r="BG36" s="13">
        <v>2.12521512322855</v>
      </c>
      <c r="BH36" s="13">
        <v>1.977652324</v>
      </c>
      <c r="BI36" s="13">
        <v>1.805177312</v>
      </c>
      <c r="BJ36" s="13">
        <v>1.994889596</v>
      </c>
      <c r="BK36" s="13">
        <v>1.729761572</v>
      </c>
      <c r="BL36" s="13">
        <v>1.888307324</v>
      </c>
      <c r="BM36" s="13">
        <v>2.2075612124</v>
      </c>
      <c r="BN36" s="13">
        <v>1.6653986324</v>
      </c>
      <c r="BO36" s="13">
        <v>1.76389104403811</v>
      </c>
      <c r="BP36" s="13">
        <v>1.75760051528</v>
      </c>
      <c r="BQ36" s="13">
        <v>2.073473392</v>
      </c>
      <c r="BR36" s="13">
        <v>1.884078684</v>
      </c>
      <c r="BS36" s="13">
        <v>1.908347568</v>
      </c>
      <c r="BT36" s="13">
        <v>1.876109752</v>
      </c>
      <c r="BU36" s="13">
        <v>1.935330828</v>
      </c>
      <c r="BV36" s="13">
        <v>1.6651233</v>
      </c>
      <c r="BW36" s="13">
        <v>2.013499036</v>
      </c>
      <c r="BX36" s="13">
        <v>1.765931852</v>
      </c>
      <c r="BY36" s="13">
        <v>1.9190712364</v>
      </c>
      <c r="BZ36" s="13">
        <v>1.7505639128</v>
      </c>
      <c r="CA36" s="13">
        <v>1.804333296</v>
      </c>
      <c r="CB36" s="13">
        <v>1.72707523</v>
      </c>
      <c r="CC36" s="13">
        <v>1.7692008304</v>
      </c>
      <c r="CD36" s="13">
        <v>1.8873962297</v>
      </c>
      <c r="CE36" s="13">
        <v>1.6282562788</v>
      </c>
      <c r="CF36" s="13">
        <v>1.6505814008</v>
      </c>
      <c r="CG36" s="13">
        <v>1.597367904</v>
      </c>
      <c r="CH36" s="13">
        <v>1.960799396</v>
      </c>
      <c r="CI36" s="13">
        <v>2.060362896</v>
      </c>
      <c r="CJ36" s="13">
        <v>1.933792168</v>
      </c>
      <c r="CK36" s="13">
        <v>1.81674734900033</v>
      </c>
      <c r="CL36" s="13">
        <v>1.84723165234451</v>
      </c>
      <c r="CM36" s="13">
        <v>1.80689424430064</v>
      </c>
      <c r="CN36" s="13">
        <v>1.32712071191921</v>
      </c>
      <c r="CO36" s="13">
        <v>1.77515482706599</v>
      </c>
      <c r="CP36" s="13">
        <v>1.59014352800645</v>
      </c>
      <c r="CQ36" s="13">
        <v>2.0202507934713</v>
      </c>
      <c r="CR36" s="13">
        <v>1.97258537382945</v>
      </c>
      <c r="CS36" s="13">
        <v>1.79258177006597</v>
      </c>
      <c r="CT36" s="13">
        <v>1.96919630484362</v>
      </c>
      <c r="CU36" s="13">
        <v>1.79656982259879</v>
      </c>
      <c r="CV36" s="13">
        <v>2.01465212022364</v>
      </c>
      <c r="CW36" s="13">
        <v>1.89063149873839</v>
      </c>
      <c r="CX36" s="13">
        <v>1.95585669756284</v>
      </c>
      <c r="CY36" s="13">
        <v>1.70880028412869</v>
      </c>
      <c r="CZ36" s="13">
        <v>1.88866461605339</v>
      </c>
      <c r="DA36" s="13">
        <v>1.93539214977479</v>
      </c>
      <c r="DB36" s="13">
        <v>1.96478626256836</v>
      </c>
      <c r="DC36" s="13">
        <v>2.0461461484</v>
      </c>
      <c r="DD36" s="13">
        <v>1.7441831373311</v>
      </c>
      <c r="DE36" s="13">
        <v>1.9805566678</v>
      </c>
      <c r="DF36" s="13">
        <v>1.620477336</v>
      </c>
      <c r="DG36" s="13">
        <v>1.8468651112</v>
      </c>
      <c r="DH36" s="13">
        <v>1.9597333336</v>
      </c>
      <c r="DI36" s="13">
        <v>1.803440488</v>
      </c>
      <c r="DJ36" s="13">
        <v>1.81806056611607</v>
      </c>
      <c r="DK36" s="13">
        <v>2.0325777008913</v>
      </c>
      <c r="DL36" s="13">
        <v>1.86580530874823</v>
      </c>
      <c r="DM36" s="13">
        <v>1.91509505688301</v>
      </c>
      <c r="DN36" s="13">
        <v>1.70026628942859</v>
      </c>
      <c r="DO36" s="13">
        <v>1.90086884480102</v>
      </c>
      <c r="DP36" s="13">
        <v>1.81340104641633</v>
      </c>
      <c r="DQ36" s="13">
        <v>1.84014418339285</v>
      </c>
      <c r="DR36" s="13">
        <v>1.98310790984343</v>
      </c>
      <c r="DS36" s="13">
        <v>2.14709425247826</v>
      </c>
      <c r="DT36" s="13">
        <v>2.07326637383837</v>
      </c>
      <c r="DU36" s="13">
        <v>1.91438425880652</v>
      </c>
      <c r="DV36" s="13">
        <v>1.56657529762716</v>
      </c>
      <c r="DW36" s="13">
        <v>1.61529114175402</v>
      </c>
      <c r="DX36" s="13">
        <v>2.28172353906202</v>
      </c>
      <c r="DY36" s="13">
        <v>1.87898076067084</v>
      </c>
      <c r="DZ36" s="13">
        <v>2.02487109787968</v>
      </c>
      <c r="EA36" s="13">
        <v>2.2462883423104</v>
      </c>
      <c r="EB36" s="13">
        <v>2.21310180947741</v>
      </c>
      <c r="EC36" s="13">
        <v>1.70378439876</v>
      </c>
      <c r="ED36" s="13">
        <v>2.03872567422094</v>
      </c>
      <c r="EE36" s="13">
        <v>1.98874718887836</v>
      </c>
      <c r="EF36" s="13">
        <v>2.01677134780334</v>
      </c>
      <c r="EG36" s="13">
        <v>1.36486918988382</v>
      </c>
      <c r="EH36" s="13">
        <v>1.43478360508345</v>
      </c>
    </row>
    <row r="37" spans="1:138" ht="14.25" outlineLevel="2">
      <c r="A37" s="29" t="s">
        <v>7</v>
      </c>
      <c r="B37" s="13">
        <v>0.05136</v>
      </c>
      <c r="C37" s="13">
        <v>0.05136</v>
      </c>
      <c r="D37" s="13">
        <v>0.05136</v>
      </c>
      <c r="E37" s="13">
        <v>0.05136</v>
      </c>
      <c r="F37" s="13">
        <v>0.05136</v>
      </c>
      <c r="G37" s="13">
        <v>0.05136</v>
      </c>
      <c r="H37" s="13">
        <v>0.05136</v>
      </c>
      <c r="I37" s="13">
        <v>0.05136</v>
      </c>
      <c r="J37" s="13">
        <v>0.05136</v>
      </c>
      <c r="K37" s="13">
        <v>0.05136</v>
      </c>
      <c r="L37" s="13">
        <v>0.05136</v>
      </c>
      <c r="M37" s="13">
        <v>0.05136</v>
      </c>
      <c r="N37" s="13">
        <v>0.05136</v>
      </c>
      <c r="O37" s="13">
        <v>0.05136</v>
      </c>
      <c r="P37" s="13">
        <v>0.05136</v>
      </c>
      <c r="Q37" s="13">
        <v>0.05136</v>
      </c>
      <c r="R37" s="13">
        <v>0.05136</v>
      </c>
      <c r="S37" s="13">
        <v>0.05136</v>
      </c>
      <c r="T37" s="13">
        <v>0.05136</v>
      </c>
      <c r="U37" s="13">
        <v>0.05136</v>
      </c>
      <c r="V37" s="13">
        <v>0.05136</v>
      </c>
      <c r="W37" s="13">
        <v>0.05136</v>
      </c>
      <c r="X37" s="13">
        <v>0.05136</v>
      </c>
      <c r="Y37" s="13">
        <v>0.05136</v>
      </c>
      <c r="Z37" s="13">
        <v>0.05136</v>
      </c>
      <c r="AA37" s="13">
        <v>0.05136</v>
      </c>
      <c r="AB37" s="13">
        <v>0.05136</v>
      </c>
      <c r="AC37" s="13">
        <v>0.05136</v>
      </c>
      <c r="AD37" s="13">
        <v>0.05136</v>
      </c>
      <c r="AE37" s="13">
        <v>0.05136</v>
      </c>
      <c r="AF37" s="13">
        <v>0.05136</v>
      </c>
      <c r="AG37" s="13">
        <v>0.05136</v>
      </c>
      <c r="AH37" s="13">
        <v>0.05136</v>
      </c>
      <c r="AI37" s="13">
        <v>0.05136</v>
      </c>
      <c r="AJ37" s="13">
        <v>0.05136</v>
      </c>
      <c r="AK37" s="13">
        <v>0.05136</v>
      </c>
      <c r="AL37" s="13">
        <v>0.05136</v>
      </c>
      <c r="AM37" s="13">
        <v>0.05136</v>
      </c>
      <c r="AN37" s="13">
        <v>0.05136</v>
      </c>
      <c r="AO37" s="13">
        <v>0.05136</v>
      </c>
      <c r="AP37" s="13">
        <v>0.05136</v>
      </c>
      <c r="AQ37" s="13">
        <v>0.05136</v>
      </c>
      <c r="AR37" s="13">
        <v>0.05136</v>
      </c>
      <c r="AS37" s="13">
        <v>0.05136</v>
      </c>
      <c r="AT37" s="13">
        <v>0.05136</v>
      </c>
      <c r="AU37" s="13">
        <v>0.05136</v>
      </c>
      <c r="AV37" s="13">
        <v>0.05136</v>
      </c>
      <c r="AW37" s="13">
        <v>0.05136</v>
      </c>
      <c r="AX37" s="13">
        <v>0.05136</v>
      </c>
      <c r="AY37" s="13">
        <v>0.05136</v>
      </c>
      <c r="AZ37" s="13">
        <v>0.05136</v>
      </c>
      <c r="BA37" s="13">
        <v>0.05136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13">
        <v>0</v>
      </c>
      <c r="BH37" s="13">
        <v>0</v>
      </c>
      <c r="BI37" s="13">
        <v>0</v>
      </c>
      <c r="BJ37" s="13">
        <v>0</v>
      </c>
      <c r="BK37" s="13">
        <v>0</v>
      </c>
      <c r="BL37" s="13">
        <v>0</v>
      </c>
      <c r="BM37" s="13">
        <v>0</v>
      </c>
      <c r="BN37" s="13">
        <v>0</v>
      </c>
      <c r="BO37" s="13">
        <v>0</v>
      </c>
      <c r="BP37" s="13">
        <v>0</v>
      </c>
      <c r="BQ37" s="13">
        <v>0</v>
      </c>
      <c r="BR37" s="13">
        <v>0</v>
      </c>
      <c r="BS37" s="13">
        <v>0</v>
      </c>
      <c r="BT37" s="13">
        <v>0</v>
      </c>
      <c r="BU37" s="13">
        <v>0</v>
      </c>
      <c r="BV37" s="13">
        <v>0</v>
      </c>
      <c r="BW37" s="13">
        <v>0</v>
      </c>
      <c r="BX37" s="13">
        <v>0</v>
      </c>
      <c r="BY37" s="13">
        <v>0</v>
      </c>
      <c r="BZ37" s="13">
        <v>0</v>
      </c>
      <c r="CA37" s="13">
        <v>0</v>
      </c>
      <c r="CB37" s="13">
        <v>0</v>
      </c>
      <c r="CC37" s="13">
        <v>0</v>
      </c>
      <c r="CD37" s="13">
        <v>0</v>
      </c>
      <c r="CE37" s="13">
        <v>0</v>
      </c>
      <c r="CF37" s="13">
        <v>0</v>
      </c>
      <c r="CG37" s="13">
        <v>0</v>
      </c>
      <c r="CH37" s="13">
        <v>0</v>
      </c>
      <c r="CI37" s="13">
        <v>0</v>
      </c>
      <c r="CJ37" s="13">
        <v>0</v>
      </c>
      <c r="CK37" s="13">
        <v>0</v>
      </c>
      <c r="CL37" s="13">
        <v>0</v>
      </c>
      <c r="CM37" s="13">
        <v>0</v>
      </c>
      <c r="CN37" s="13">
        <v>0</v>
      </c>
      <c r="CO37" s="13">
        <v>0</v>
      </c>
      <c r="CP37" s="13">
        <v>0</v>
      </c>
      <c r="CQ37" s="13">
        <v>0</v>
      </c>
      <c r="CR37" s="13">
        <v>0</v>
      </c>
      <c r="CS37" s="13">
        <v>0</v>
      </c>
      <c r="CT37" s="13">
        <v>0</v>
      </c>
      <c r="CU37" s="13">
        <v>0</v>
      </c>
      <c r="CV37" s="13">
        <v>0</v>
      </c>
      <c r="CW37" s="13">
        <v>0</v>
      </c>
      <c r="CX37" s="13">
        <v>0</v>
      </c>
      <c r="CY37" s="13">
        <v>0</v>
      </c>
      <c r="CZ37" s="13">
        <v>0</v>
      </c>
      <c r="DA37" s="13">
        <v>0</v>
      </c>
      <c r="DB37" s="13">
        <v>0</v>
      </c>
      <c r="DC37" s="13">
        <v>0</v>
      </c>
      <c r="DD37" s="13">
        <v>0</v>
      </c>
      <c r="DE37" s="13">
        <v>0</v>
      </c>
      <c r="DF37" s="13">
        <v>0</v>
      </c>
      <c r="DG37" s="13">
        <v>0</v>
      </c>
      <c r="DH37" s="13">
        <v>0</v>
      </c>
      <c r="DI37" s="13">
        <v>0</v>
      </c>
      <c r="DJ37" s="13">
        <v>0</v>
      </c>
      <c r="DK37" s="13">
        <v>0</v>
      </c>
      <c r="DL37" s="13">
        <v>0</v>
      </c>
      <c r="DM37" s="13">
        <v>0</v>
      </c>
      <c r="DN37" s="13">
        <v>0</v>
      </c>
      <c r="DO37" s="13">
        <v>0</v>
      </c>
      <c r="DP37" s="13">
        <v>0</v>
      </c>
      <c r="DQ37" s="13">
        <v>0</v>
      </c>
      <c r="DR37" s="13">
        <v>0</v>
      </c>
      <c r="DS37" s="13">
        <v>0</v>
      </c>
      <c r="DT37" s="13">
        <v>0</v>
      </c>
      <c r="DU37" s="13">
        <v>0</v>
      </c>
      <c r="DV37" s="13">
        <v>0</v>
      </c>
      <c r="DW37" s="13">
        <v>0</v>
      </c>
      <c r="DX37" s="13">
        <v>0</v>
      </c>
      <c r="DY37" s="13">
        <v>0</v>
      </c>
      <c r="DZ37" s="13">
        <v>0</v>
      </c>
      <c r="EA37" s="13">
        <v>0</v>
      </c>
      <c r="EB37" s="13">
        <v>0</v>
      </c>
      <c r="EC37" s="13">
        <v>0</v>
      </c>
      <c r="ED37" s="13">
        <v>0</v>
      </c>
      <c r="EE37" s="13">
        <v>0</v>
      </c>
      <c r="EF37" s="13">
        <v>0</v>
      </c>
      <c r="EG37" s="13">
        <v>0</v>
      </c>
      <c r="EH37" s="13">
        <v>0.0105473117406731</v>
      </c>
    </row>
    <row r="38" spans="1:138" ht="14.25" outlineLevel="1">
      <c r="A38" s="62" t="s">
        <v>14</v>
      </c>
      <c r="B38" s="13">
        <v>2.62471948</v>
      </c>
      <c r="C38" s="13">
        <v>2.52722448</v>
      </c>
      <c r="D38" s="13">
        <v>1.15954148</v>
      </c>
      <c r="E38" s="13">
        <v>3.75402448</v>
      </c>
      <c r="F38" s="13">
        <v>3.22307112</v>
      </c>
      <c r="G38" s="13">
        <v>3.22307112</v>
      </c>
      <c r="H38" s="13">
        <v>3.22307112</v>
      </c>
      <c r="I38" s="13">
        <v>3.22307112</v>
      </c>
      <c r="J38" s="13">
        <v>3.06901468</v>
      </c>
      <c r="K38" s="13">
        <v>3.06901468</v>
      </c>
      <c r="L38" s="13">
        <v>3.64421968</v>
      </c>
      <c r="M38" s="13">
        <v>3.43568268</v>
      </c>
      <c r="N38" s="13">
        <v>3.51653176</v>
      </c>
      <c r="O38" s="13">
        <v>3.55630948</v>
      </c>
      <c r="P38" s="13">
        <v>3.56041444</v>
      </c>
      <c r="Q38" s="13">
        <v>3.54383168</v>
      </c>
      <c r="R38" s="13">
        <v>3.42414668</v>
      </c>
      <c r="S38" s="13">
        <v>3.70971396</v>
      </c>
      <c r="T38" s="13">
        <v>3.66165816</v>
      </c>
      <c r="U38" s="13">
        <v>3.29741084</v>
      </c>
      <c r="V38" s="13">
        <v>3.34456752</v>
      </c>
      <c r="W38" s="13">
        <v>2.8381568</v>
      </c>
      <c r="X38" s="13">
        <v>3.28781008</v>
      </c>
      <c r="Y38" s="13">
        <v>3.34986096</v>
      </c>
      <c r="Z38" s="13">
        <v>3.4449882</v>
      </c>
      <c r="AA38" s="13">
        <v>3.21887272</v>
      </c>
      <c r="AB38" s="13">
        <v>3.49847924</v>
      </c>
      <c r="AC38" s="13">
        <v>3.42868696</v>
      </c>
      <c r="AD38" s="13">
        <v>3.31231704</v>
      </c>
      <c r="AE38" s="13">
        <v>3.32021088</v>
      </c>
      <c r="AF38" s="13">
        <v>3.295049</v>
      </c>
      <c r="AG38" s="13">
        <v>3.36773536</v>
      </c>
      <c r="AH38" s="13">
        <v>3.32309076</v>
      </c>
      <c r="AI38" s="13">
        <v>3.08912632</v>
      </c>
      <c r="AJ38" s="13">
        <v>2.86406484</v>
      </c>
      <c r="AK38" s="13">
        <v>1.69174088</v>
      </c>
      <c r="AL38" s="13">
        <v>2.18044556</v>
      </c>
      <c r="AM38" s="13">
        <v>2.15224128</v>
      </c>
      <c r="AN38" s="13">
        <v>2.15131384</v>
      </c>
      <c r="AO38" s="13">
        <v>2.1867554</v>
      </c>
      <c r="AP38" s="13">
        <v>2.13035056</v>
      </c>
      <c r="AQ38" s="13">
        <v>2.28397688</v>
      </c>
      <c r="AR38" s="13">
        <v>2.11954988</v>
      </c>
      <c r="AS38" s="13">
        <v>2.48683418</v>
      </c>
      <c r="AT38" s="13">
        <v>2.16278032</v>
      </c>
      <c r="AU38" s="13">
        <v>1.96705692</v>
      </c>
      <c r="AV38" s="13">
        <v>2.236218464</v>
      </c>
      <c r="AW38" s="13">
        <v>2.172878916</v>
      </c>
      <c r="AX38" s="13">
        <v>2.30104172</v>
      </c>
      <c r="AY38" s="13">
        <v>2.180055772</v>
      </c>
      <c r="AZ38" s="13">
        <v>1.861486516</v>
      </c>
      <c r="BA38" s="13">
        <v>2.354926496</v>
      </c>
      <c r="BB38" s="13">
        <v>2.012750896</v>
      </c>
      <c r="BC38" s="13">
        <v>2.07592958</v>
      </c>
      <c r="BD38" s="13">
        <v>2.352592152</v>
      </c>
      <c r="BE38" s="13">
        <v>2.281465688</v>
      </c>
      <c r="BF38" s="13">
        <v>2.381127628</v>
      </c>
      <c r="BG38" s="13">
        <v>2.37445537677145</v>
      </c>
      <c r="BH38" s="13">
        <v>2.436469676</v>
      </c>
      <c r="BI38" s="13">
        <v>2.314416188</v>
      </c>
      <c r="BJ38" s="13">
        <v>2.422543404</v>
      </c>
      <c r="BK38" s="13">
        <v>2.219594928</v>
      </c>
      <c r="BL38" s="13">
        <v>2.433945176</v>
      </c>
      <c r="BM38" s="13">
        <v>2.7400617876</v>
      </c>
      <c r="BN38" s="13">
        <v>2.4105068676</v>
      </c>
      <c r="BO38" s="13">
        <v>2.25331945596189</v>
      </c>
      <c r="BP38" s="13">
        <v>2.53642248472</v>
      </c>
      <c r="BQ38" s="13">
        <v>2.649446608</v>
      </c>
      <c r="BR38" s="13">
        <v>2.387093316</v>
      </c>
      <c r="BS38" s="13">
        <v>2.394106432</v>
      </c>
      <c r="BT38" s="13">
        <v>2.351257248</v>
      </c>
      <c r="BU38" s="13">
        <v>2.334522172</v>
      </c>
      <c r="BV38" s="13">
        <v>2.3454937</v>
      </c>
      <c r="BW38" s="13">
        <v>2.483686964</v>
      </c>
      <c r="BX38" s="13">
        <v>2.520975148</v>
      </c>
      <c r="BY38" s="13">
        <v>2.5741917636</v>
      </c>
      <c r="BZ38" s="13">
        <v>2.2207960872</v>
      </c>
      <c r="CA38" s="13">
        <v>2.258409704</v>
      </c>
      <c r="CB38" s="13">
        <v>2.36041877</v>
      </c>
      <c r="CC38" s="13">
        <v>2.3283211696</v>
      </c>
      <c r="CD38" s="13">
        <v>2.3260247703</v>
      </c>
      <c r="CE38" s="13">
        <v>2.2037827212</v>
      </c>
      <c r="CF38" s="13">
        <v>2.5954085992</v>
      </c>
      <c r="CG38" s="13">
        <v>2.569104096</v>
      </c>
      <c r="CH38" s="13">
        <v>2.588965604</v>
      </c>
      <c r="CI38" s="13">
        <v>2.812198104</v>
      </c>
      <c r="CJ38" s="13">
        <v>2.598515832</v>
      </c>
      <c r="CK38" s="13">
        <v>2.58154405464246</v>
      </c>
      <c r="CL38" s="13">
        <v>2.60541511293983</v>
      </c>
      <c r="CM38" s="13">
        <v>2.75916852576772</v>
      </c>
      <c r="CN38" s="13">
        <v>3.13130394094647</v>
      </c>
      <c r="CO38" s="13">
        <v>2.91675779753844</v>
      </c>
      <c r="CP38" s="13">
        <v>2.51358259339543</v>
      </c>
      <c r="CQ38" s="13">
        <v>2.88554883536555</v>
      </c>
      <c r="CR38" s="13">
        <v>2.81034933646599</v>
      </c>
      <c r="CS38" s="13">
        <v>2.84922323827775</v>
      </c>
      <c r="CT38" s="13">
        <v>2.72768687357664</v>
      </c>
      <c r="CU38" s="13">
        <v>2.74584287770558</v>
      </c>
      <c r="CV38" s="13">
        <v>3.06507141297149</v>
      </c>
      <c r="CW38" s="13">
        <v>3.00744000576888</v>
      </c>
      <c r="CX38" s="13">
        <v>2.89729892568625</v>
      </c>
      <c r="CY38" s="13">
        <v>2.78568832968055</v>
      </c>
      <c r="CZ38" s="13">
        <v>3.12853241861087</v>
      </c>
      <c r="DA38" s="13">
        <v>2.99582007965619</v>
      </c>
      <c r="DB38" s="13">
        <v>2.69098711925568</v>
      </c>
      <c r="DC38" s="13">
        <v>3.1775705716</v>
      </c>
      <c r="DD38" s="13">
        <v>2.95713974834886</v>
      </c>
      <c r="DE38" s="13">
        <v>3.0139933062</v>
      </c>
      <c r="DF38" s="13">
        <v>2.750553664</v>
      </c>
      <c r="DG38" s="13">
        <v>3.1172268888</v>
      </c>
      <c r="DH38" s="13">
        <v>2.9543603664</v>
      </c>
      <c r="DI38" s="13">
        <v>2.880835912</v>
      </c>
      <c r="DJ38" s="13">
        <v>2.80069562630355</v>
      </c>
      <c r="DK38" s="13">
        <v>3.0558532991087</v>
      </c>
      <c r="DL38" s="13">
        <v>2.88001382103168</v>
      </c>
      <c r="DM38" s="13">
        <v>3.02195082145441</v>
      </c>
      <c r="DN38" s="13">
        <v>2.75784700107141</v>
      </c>
      <c r="DO38" s="13">
        <v>2.93901017051785</v>
      </c>
      <c r="DP38" s="13">
        <v>2.93716784967307</v>
      </c>
      <c r="DQ38" s="13">
        <v>2.77191379192819</v>
      </c>
      <c r="DR38" s="13">
        <v>2.51433646201139</v>
      </c>
      <c r="DS38" s="13">
        <v>2.56794749069556</v>
      </c>
      <c r="DT38" s="13">
        <v>2.52264705062656</v>
      </c>
      <c r="DU38" s="13">
        <v>2.65964723482344</v>
      </c>
      <c r="DV38" s="13">
        <v>2.20091696706016</v>
      </c>
      <c r="DW38" s="13">
        <v>2.07703013994661</v>
      </c>
      <c r="DX38" s="13">
        <v>2.7349776341895</v>
      </c>
      <c r="DY38" s="13">
        <v>3.11617532006376</v>
      </c>
      <c r="DZ38" s="13">
        <v>2.57313967628706</v>
      </c>
      <c r="EA38" s="13">
        <v>2.82980103140304</v>
      </c>
      <c r="EB38" s="13">
        <v>2.75031641117551</v>
      </c>
      <c r="EC38" s="13">
        <v>2.65747247780023</v>
      </c>
      <c r="ED38" s="13">
        <v>2.57045214028823</v>
      </c>
      <c r="EE38" s="13">
        <v>2.59521143949203</v>
      </c>
      <c r="EF38" s="13">
        <v>2.53944784858921</v>
      </c>
      <c r="EG38" s="13">
        <v>1.80991875404245</v>
      </c>
      <c r="EH38" s="13">
        <v>2.03197186870934</v>
      </c>
    </row>
    <row r="39" spans="1:138" ht="14.25" outlineLevel="1">
      <c r="A39" s="62" t="s">
        <v>17</v>
      </c>
      <c r="B39" s="13">
        <v>0.102513</v>
      </c>
      <c r="C39" s="13">
        <v>0.102513</v>
      </c>
      <c r="D39" s="13">
        <v>0.102513</v>
      </c>
      <c r="E39" s="13">
        <v>0.102513</v>
      </c>
      <c r="F39" s="13">
        <v>0.102513</v>
      </c>
      <c r="G39" s="13">
        <v>0.102513</v>
      </c>
      <c r="H39" s="13">
        <v>0.102513</v>
      </c>
      <c r="I39" s="13">
        <v>0.102513</v>
      </c>
      <c r="J39" s="13">
        <v>0.102513</v>
      </c>
      <c r="K39" s="13">
        <v>0.102513</v>
      </c>
      <c r="L39" s="13">
        <v>0.102513</v>
      </c>
      <c r="M39" s="13">
        <v>0.102513</v>
      </c>
      <c r="N39" s="13">
        <v>0.102513</v>
      </c>
      <c r="O39" s="13">
        <v>0.102513</v>
      </c>
      <c r="P39" s="13">
        <v>0.102513</v>
      </c>
      <c r="Q39" s="13">
        <v>0.102513</v>
      </c>
      <c r="R39" s="13">
        <v>0.102513</v>
      </c>
      <c r="S39" s="13">
        <v>0.102513</v>
      </c>
      <c r="T39" s="13">
        <v>0.102513</v>
      </c>
      <c r="U39" s="13">
        <v>0.102513</v>
      </c>
      <c r="V39" s="13">
        <v>0.102513</v>
      </c>
      <c r="W39" s="13">
        <v>0.102513</v>
      </c>
      <c r="X39" s="13">
        <v>0.102513</v>
      </c>
      <c r="Y39" s="13">
        <v>0.102513</v>
      </c>
      <c r="Z39" s="13">
        <v>0.102513</v>
      </c>
      <c r="AA39" s="13">
        <v>0.102513</v>
      </c>
      <c r="AB39" s="13">
        <v>0.102513</v>
      </c>
      <c r="AC39" s="13">
        <v>0.102513</v>
      </c>
      <c r="AD39" s="13">
        <v>0.102513</v>
      </c>
      <c r="AE39" s="13">
        <v>0.102513</v>
      </c>
      <c r="AF39" s="13">
        <v>0.102513</v>
      </c>
      <c r="AG39" s="13">
        <v>0.102513</v>
      </c>
      <c r="AH39" s="13">
        <v>0.102513</v>
      </c>
      <c r="AI39" s="13">
        <v>0.102513</v>
      </c>
      <c r="AJ39" s="13">
        <v>0.102513</v>
      </c>
      <c r="AK39" s="13">
        <v>0.102513</v>
      </c>
      <c r="AL39" s="13">
        <v>0.102513</v>
      </c>
      <c r="AM39" s="13">
        <v>0.102513</v>
      </c>
      <c r="AN39" s="13">
        <v>0.102513</v>
      </c>
      <c r="AO39" s="13">
        <v>0.102513</v>
      </c>
      <c r="AP39" s="13">
        <v>0.102513</v>
      </c>
      <c r="AQ39" s="13">
        <v>0.102513</v>
      </c>
      <c r="AR39" s="13">
        <v>0.102513</v>
      </c>
      <c r="AS39" s="13">
        <v>0.102513</v>
      </c>
      <c r="AT39" s="13">
        <v>0.102513</v>
      </c>
      <c r="AU39" s="13">
        <v>0.102513</v>
      </c>
      <c r="AV39" s="13">
        <v>0.102513</v>
      </c>
      <c r="AW39" s="13">
        <v>0.102513</v>
      </c>
      <c r="AX39" s="13">
        <v>0.102513</v>
      </c>
      <c r="AY39" s="13">
        <v>0.102513</v>
      </c>
      <c r="AZ39" s="13">
        <v>0.102513</v>
      </c>
      <c r="BA39" s="13">
        <v>0.102513</v>
      </c>
      <c r="BB39" s="13">
        <v>0.102513</v>
      </c>
      <c r="BC39" s="13">
        <v>0.102513</v>
      </c>
      <c r="BD39" s="13">
        <v>0.102513</v>
      </c>
      <c r="BE39" s="13">
        <v>0.102513</v>
      </c>
      <c r="BF39" s="13">
        <v>0.102513</v>
      </c>
      <c r="BG39" s="13">
        <v>0.102513</v>
      </c>
      <c r="BH39" s="13">
        <v>0.102513</v>
      </c>
      <c r="BI39" s="13">
        <v>0.102513</v>
      </c>
      <c r="BJ39" s="13">
        <v>0.102513</v>
      </c>
      <c r="BK39" s="13">
        <v>0.102513</v>
      </c>
      <c r="BL39" s="13">
        <v>0.102513</v>
      </c>
      <c r="BM39" s="13">
        <v>0.102513</v>
      </c>
      <c r="BN39" s="13">
        <v>0.102513</v>
      </c>
      <c r="BO39" s="13">
        <v>0.102513</v>
      </c>
      <c r="BP39" s="13">
        <v>0.102513</v>
      </c>
      <c r="BQ39" s="13">
        <v>0.102513</v>
      </c>
      <c r="BR39" s="13">
        <v>0.102513</v>
      </c>
      <c r="BS39" s="13">
        <v>0.102513</v>
      </c>
      <c r="BT39" s="13">
        <v>0.102513</v>
      </c>
      <c r="BU39" s="13">
        <v>0.102513</v>
      </c>
      <c r="BV39" s="13">
        <v>0.102513</v>
      </c>
      <c r="BW39" s="13">
        <v>0.102513</v>
      </c>
      <c r="BX39" s="13">
        <v>0.102513</v>
      </c>
      <c r="BY39" s="13">
        <v>0.102513</v>
      </c>
      <c r="BZ39" s="13">
        <v>0.102513</v>
      </c>
      <c r="CA39" s="13">
        <v>0.102513</v>
      </c>
      <c r="CB39" s="13">
        <v>0.102513</v>
      </c>
      <c r="CC39" s="13">
        <v>0.102513</v>
      </c>
      <c r="CD39" s="13">
        <v>0.0493413197824606</v>
      </c>
      <c r="CE39" s="13">
        <v>0.0493413197824606</v>
      </c>
      <c r="CF39" s="13">
        <v>0.049021174764559</v>
      </c>
      <c r="CG39" s="13">
        <v>0.0916061405299216</v>
      </c>
      <c r="CH39" s="13">
        <v>0.248908050675475</v>
      </c>
      <c r="CI39" s="13">
        <v>0.0399161309658125</v>
      </c>
      <c r="CJ39" s="13">
        <v>0.0678072245767962</v>
      </c>
      <c r="CK39" s="13">
        <v>0.224158689390782</v>
      </c>
      <c r="CL39" s="13">
        <v>0.319432386980889</v>
      </c>
      <c r="CM39" s="13">
        <v>0.125742240190608</v>
      </c>
      <c r="CN39" s="13">
        <v>0.130324449339504</v>
      </c>
      <c r="CO39" s="13">
        <v>0.0748808455657288</v>
      </c>
      <c r="CP39" s="13">
        <v>0.0503343337524167</v>
      </c>
      <c r="CQ39" s="13">
        <v>0.010548759963291</v>
      </c>
      <c r="CR39" s="13">
        <v>0.0364945957504388</v>
      </c>
      <c r="CS39" s="13">
        <v>0.0698451321246318</v>
      </c>
      <c r="CT39" s="13">
        <v>0</v>
      </c>
      <c r="CU39" s="13">
        <v>0.0355843049205866</v>
      </c>
      <c r="CV39" s="13">
        <v>0.0723983008445499</v>
      </c>
      <c r="CW39" s="13">
        <v>0.120256905749046</v>
      </c>
      <c r="CX39" s="13">
        <v>0.412776104679671</v>
      </c>
      <c r="CY39" s="13">
        <v>0.746003546493643</v>
      </c>
      <c r="CZ39" s="13">
        <v>0.273731396514647</v>
      </c>
      <c r="DA39" s="13">
        <v>0.282633206208426</v>
      </c>
      <c r="DB39" s="13">
        <v>0.517224528169472</v>
      </c>
      <c r="DC39" s="13">
        <v>0.568862737529747</v>
      </c>
      <c r="DD39" s="13">
        <v>0.884576404032393</v>
      </c>
      <c r="DE39" s="13">
        <v>0.305100779347117</v>
      </c>
      <c r="DF39" s="13">
        <v>0.303066238712235</v>
      </c>
      <c r="DG39" s="13">
        <v>1.06766418481927</v>
      </c>
      <c r="DH39" s="13">
        <v>0.557083611553425</v>
      </c>
      <c r="DI39" s="13">
        <v>0.623327015669301</v>
      </c>
      <c r="DJ39" s="13">
        <v>1.20336511314996</v>
      </c>
      <c r="DK39" s="13">
        <v>1.07092429245729</v>
      </c>
      <c r="DL39" s="13">
        <v>0.182515230136328</v>
      </c>
      <c r="DM39" s="13">
        <v>0.617483671294805</v>
      </c>
      <c r="DN39" s="13">
        <v>0.231435683434098</v>
      </c>
      <c r="DO39" s="13">
        <v>0.319262007411109</v>
      </c>
      <c r="DP39" s="13">
        <v>0.210051581661136</v>
      </c>
      <c r="DQ39" s="13">
        <v>0.0775971342364126</v>
      </c>
      <c r="DR39" s="13">
        <v>0.0761381209999066</v>
      </c>
      <c r="DS39" s="13">
        <v>0.0781899897618401</v>
      </c>
      <c r="DT39" s="13">
        <v>0.4247870923406</v>
      </c>
      <c r="DU39" s="13">
        <v>0.0403167229987711</v>
      </c>
      <c r="DV39" s="13">
        <v>0.191740683727978</v>
      </c>
      <c r="DW39" s="13">
        <v>0.179618244148858</v>
      </c>
      <c r="DX39" s="13">
        <v>0.03054866405132</v>
      </c>
      <c r="DY39" s="13">
        <v>0.0058515164270081</v>
      </c>
      <c r="DZ39" s="13">
        <v>0.106332004750866</v>
      </c>
      <c r="EA39" s="13">
        <v>0.061745352437951</v>
      </c>
      <c r="EB39" s="13">
        <v>0.114914071668611</v>
      </c>
      <c r="EC39" s="13">
        <v>0.0385508672933055</v>
      </c>
      <c r="ED39" s="13">
        <v>0.0584656426646915</v>
      </c>
      <c r="EE39" s="13">
        <v>0.18873081177898</v>
      </c>
      <c r="EF39" s="13">
        <v>0.0921474933835849</v>
      </c>
      <c r="EG39" s="13">
        <v>0.0656892607106474</v>
      </c>
      <c r="EH39" s="13">
        <v>0.0240301462149166</v>
      </c>
    </row>
    <row r="40" spans="1:138" ht="14.25">
      <c r="A40" s="1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</row>
    <row r="41" spans="1:138" ht="14.25">
      <c r="A41" s="30" t="s">
        <v>19</v>
      </c>
      <c r="B41" s="14">
        <v>5.174491543273198</v>
      </c>
      <c r="C41" s="14">
        <v>6.058686613765889</v>
      </c>
      <c r="D41" s="14">
        <v>6.971835668503647</v>
      </c>
      <c r="E41" s="14">
        <v>4.443644876715536</v>
      </c>
      <c r="F41" s="14">
        <v>7.349056290340454</v>
      </c>
      <c r="G41" s="14">
        <v>7.91738212841286</v>
      </c>
      <c r="H41" s="14">
        <v>8.565884945138562</v>
      </c>
      <c r="I41" s="14">
        <v>5.433596634941592</v>
      </c>
      <c r="J41" s="14">
        <v>7.4174937411909605</v>
      </c>
      <c r="K41" s="14">
        <v>7.0046239878064505</v>
      </c>
      <c r="L41" s="14">
        <v>7.459062998194443</v>
      </c>
      <c r="M41" s="14">
        <v>7.010409976381121</v>
      </c>
      <c r="N41" s="14">
        <v>5.482932618946189</v>
      </c>
      <c r="O41" s="14">
        <v>6.266628991542248</v>
      </c>
      <c r="P41" s="14">
        <v>7.2943327047530975</v>
      </c>
      <c r="Q41" s="14">
        <v>6.460070311932502</v>
      </c>
      <c r="R41" s="14">
        <v>7.754754142072691</v>
      </c>
      <c r="S41" s="14">
        <v>6.792476753320491</v>
      </c>
      <c r="T41" s="14">
        <v>7.290517458972455</v>
      </c>
      <c r="U41" s="14">
        <v>7.696994548935124</v>
      </c>
      <c r="V41" s="14">
        <v>6.713585043930862</v>
      </c>
      <c r="W41" s="14">
        <v>7.126212648817477</v>
      </c>
      <c r="X41" s="14">
        <v>7.789068631258937</v>
      </c>
      <c r="Y41" s="14">
        <v>6.836826366872301</v>
      </c>
      <c r="Z41" s="14">
        <v>6.118812120411215</v>
      </c>
      <c r="AA41" s="14">
        <v>6.520077928435487</v>
      </c>
      <c r="AB41" s="14">
        <v>7.118202581188821</v>
      </c>
      <c r="AC41" s="14">
        <v>6.157002769531827</v>
      </c>
      <c r="AD41" s="14">
        <v>5.549266181999709</v>
      </c>
      <c r="AE41" s="14">
        <v>6.629427173679139</v>
      </c>
      <c r="AF41" s="14">
        <v>6.461980466652319</v>
      </c>
      <c r="AG41" s="14">
        <v>6.329342059420361</v>
      </c>
      <c r="AH41" s="14">
        <v>5.59314008302324</v>
      </c>
      <c r="AI41" s="14">
        <v>5.641700862349868</v>
      </c>
      <c r="AJ41" s="14">
        <v>6.313382279988674</v>
      </c>
      <c r="AK41" s="14">
        <v>6.51647404697895</v>
      </c>
      <c r="AL41" s="14">
        <v>5.572589359366753</v>
      </c>
      <c r="AM41" s="14">
        <v>5.559689757096037</v>
      </c>
      <c r="AN41" s="14">
        <v>5.855609467529408</v>
      </c>
      <c r="AO41" s="14">
        <v>5.8653280422713685</v>
      </c>
      <c r="AP41" s="14">
        <v>5.21056761203169</v>
      </c>
      <c r="AQ41" s="14">
        <v>5.4609366792177</v>
      </c>
      <c r="AR41" s="14">
        <v>3.97358158913925</v>
      </c>
      <c r="AS41" s="14">
        <v>5.6360283904125295</v>
      </c>
      <c r="AT41" s="14">
        <v>4.917854430364279</v>
      </c>
      <c r="AU41" s="14">
        <v>5.3747152515</v>
      </c>
      <c r="AV41" s="14">
        <v>4.9569199904999985</v>
      </c>
      <c r="AW41" s="14">
        <v>5.2706263079</v>
      </c>
      <c r="AX41" s="14">
        <v>5.80733313913</v>
      </c>
      <c r="AY41" s="14">
        <v>5.5724299556</v>
      </c>
      <c r="AZ41" s="14">
        <v>7.418392149999999</v>
      </c>
      <c r="BA41" s="14">
        <v>6.806881389999999</v>
      </c>
      <c r="BB41" s="14">
        <v>5.808587261</v>
      </c>
      <c r="BC41" s="14">
        <v>6.496239537299999</v>
      </c>
      <c r="BD41" s="14">
        <v>6.9406983385</v>
      </c>
      <c r="BE41" s="14">
        <v>7.3164763772</v>
      </c>
      <c r="BF41" s="14">
        <v>8.914069665400001</v>
      </c>
      <c r="BG41" s="14">
        <v>7.8048031375999996</v>
      </c>
      <c r="BH41" s="14">
        <v>8.359739380799999</v>
      </c>
      <c r="BI41" s="14">
        <v>7.1337190601</v>
      </c>
      <c r="BJ41" s="14">
        <v>7.177608960659298</v>
      </c>
      <c r="BK41" s="14">
        <v>5.695688750065732</v>
      </c>
      <c r="BL41" s="14">
        <v>6.095006766361162</v>
      </c>
      <c r="BM41" s="14">
        <v>5.862238969723149</v>
      </c>
      <c r="BN41" s="14">
        <v>6.2588610310999995</v>
      </c>
      <c r="BO41" s="14">
        <v>5.3806472926</v>
      </c>
      <c r="BP41" s="14">
        <v>5.971345373699999</v>
      </c>
      <c r="BQ41" s="14">
        <v>6.0651919511</v>
      </c>
      <c r="BR41" s="14">
        <v>6.34021952012892</v>
      </c>
      <c r="BS41" s="14">
        <v>5.05873222772345</v>
      </c>
      <c r="BT41" s="14">
        <v>6.614810625165015</v>
      </c>
      <c r="BU41" s="14">
        <v>7.196852995305562</v>
      </c>
      <c r="BV41" s="14">
        <v>6.442852275986537</v>
      </c>
      <c r="BW41" s="14">
        <v>6.633702705370079</v>
      </c>
      <c r="BX41" s="14">
        <v>6.946864532880455</v>
      </c>
      <c r="BY41" s="14">
        <v>7.206911491429831</v>
      </c>
      <c r="BZ41" s="14">
        <v>5.703650876075391</v>
      </c>
      <c r="CA41" s="14">
        <v>7.218331466647127</v>
      </c>
      <c r="CB41" s="14">
        <v>7.135770630427215</v>
      </c>
      <c r="CC41" s="14">
        <v>8.319936026709426</v>
      </c>
      <c r="CD41" s="14">
        <v>4.499632039049841</v>
      </c>
      <c r="CE41" s="14">
        <v>6.304260111909918</v>
      </c>
      <c r="CF41" s="14">
        <v>5.566503324681567</v>
      </c>
      <c r="CG41" s="14">
        <v>7.059236163631343</v>
      </c>
      <c r="CH41" s="14">
        <v>6.121109450692793</v>
      </c>
      <c r="CI41" s="14">
        <v>7.495099243455871</v>
      </c>
      <c r="CJ41" s="14">
        <v>5.675989580843738</v>
      </c>
      <c r="CK41" s="14">
        <v>5.798709455865831</v>
      </c>
      <c r="CL41" s="14">
        <v>6.566206825504432</v>
      </c>
      <c r="CM41" s="14">
        <v>4.834637665731841</v>
      </c>
      <c r="CN41" s="14">
        <v>4.514293085240904</v>
      </c>
      <c r="CO41" s="14">
        <v>7.329764700249347</v>
      </c>
      <c r="CP41" s="14">
        <v>6.215181443776705</v>
      </c>
      <c r="CQ41" s="14">
        <v>5.376508638675615</v>
      </c>
      <c r="CR41" s="14">
        <v>5.607419245152933</v>
      </c>
      <c r="CS41" s="14">
        <v>7.855312212775722</v>
      </c>
      <c r="CT41" s="14">
        <v>6.068942446579823</v>
      </c>
      <c r="CU41" s="14">
        <v>6.5610693258845885</v>
      </c>
      <c r="CV41" s="14">
        <v>6.949396272666393</v>
      </c>
      <c r="CW41" s="14">
        <v>7.770102991793113</v>
      </c>
      <c r="CX41" s="14">
        <v>6.463586814479896</v>
      </c>
      <c r="CY41" s="14">
        <v>4.939750355709489</v>
      </c>
      <c r="CZ41" s="14">
        <v>5.1850964564037945</v>
      </c>
      <c r="DA41" s="14">
        <v>8.618535116976457</v>
      </c>
      <c r="DB41" s="14">
        <v>7.275004230748283</v>
      </c>
      <c r="DC41" s="14">
        <v>5.4716496326795</v>
      </c>
      <c r="DD41" s="14">
        <v>5.833091509978352</v>
      </c>
      <c r="DE41" s="14">
        <v>7.599083119810482</v>
      </c>
      <c r="DF41" s="14">
        <v>7.178779097618606</v>
      </c>
      <c r="DG41" s="14">
        <v>4.090041063429986</v>
      </c>
      <c r="DH41" s="14">
        <v>5.577731555300518</v>
      </c>
      <c r="DI41" s="14">
        <v>6.490278761859684</v>
      </c>
      <c r="DJ41" s="14">
        <v>6.9715637905407295</v>
      </c>
      <c r="DK41" s="14">
        <v>4.28660173411785</v>
      </c>
      <c r="DL41" s="14">
        <v>5.620197394355548</v>
      </c>
      <c r="DM41" s="14">
        <v>7.307175868363389</v>
      </c>
      <c r="DN41" s="14">
        <v>6.094304718493559</v>
      </c>
      <c r="DO41" s="14">
        <v>6.20815956610176</v>
      </c>
      <c r="DP41" s="14">
        <v>6.887142051600129</v>
      </c>
      <c r="DQ41" s="14">
        <v>7.5193993617749575</v>
      </c>
      <c r="DR41" s="14">
        <v>6.94173574227179</v>
      </c>
      <c r="DS41" s="14">
        <v>4.3158540359557875</v>
      </c>
      <c r="DT41" s="14">
        <v>5.6821735312899975</v>
      </c>
      <c r="DU41" s="14">
        <v>7.90808467389056</v>
      </c>
      <c r="DV41" s="14">
        <v>5.759275731790362</v>
      </c>
      <c r="DW41" s="14">
        <v>5.5023645528581575</v>
      </c>
      <c r="DX41" s="14">
        <v>4.125293109763972</v>
      </c>
      <c r="DY41" s="14">
        <v>6.3074485759875065</v>
      </c>
      <c r="DZ41" s="14">
        <v>6.627724258067516</v>
      </c>
      <c r="EA41" s="14">
        <v>4.1219614813984915</v>
      </c>
      <c r="EB41" s="14">
        <v>3.9832338933222626</v>
      </c>
      <c r="EC41" s="14">
        <v>6.901392937130064</v>
      </c>
      <c r="ED41" s="14">
        <v>5.975316834239235</v>
      </c>
      <c r="EE41" s="14">
        <v>4.999422841243544</v>
      </c>
      <c r="EF41" s="14">
        <v>4.070017633421465</v>
      </c>
      <c r="EG41" s="14">
        <v>5.804382541252443</v>
      </c>
      <c r="EH41" s="14">
        <v>4.991822396049852</v>
      </c>
    </row>
    <row r="42" spans="1:138" ht="14.25" outlineLevel="1">
      <c r="A42" s="62" t="s">
        <v>3</v>
      </c>
      <c r="B42" s="13">
        <v>0.0559947299077734</v>
      </c>
      <c r="C42" s="13">
        <v>0.0876780224606311</v>
      </c>
      <c r="D42" s="13">
        <v>0.0834117573248008</v>
      </c>
      <c r="E42" s="13">
        <v>0.108758391367087</v>
      </c>
      <c r="F42" s="13">
        <v>0.0573436225610138</v>
      </c>
      <c r="G42" s="13">
        <v>0.0644017817930862</v>
      </c>
      <c r="H42" s="13">
        <v>0.21256750746494</v>
      </c>
      <c r="I42" s="13">
        <v>0.057135764076804</v>
      </c>
      <c r="J42" s="13">
        <v>0.0695171669884611</v>
      </c>
      <c r="K42" s="13">
        <v>0.0720686229007736</v>
      </c>
      <c r="L42" s="13">
        <v>0.119089633703357</v>
      </c>
      <c r="M42" s="13">
        <v>0.119860994522329</v>
      </c>
      <c r="N42" s="13">
        <v>0.0777724905579376</v>
      </c>
      <c r="O42" s="13">
        <v>0.0883734128799283</v>
      </c>
      <c r="P42" s="13">
        <v>0.100141619300437</v>
      </c>
      <c r="Q42" s="13">
        <v>0.0857299891295504</v>
      </c>
      <c r="R42" s="13">
        <v>0.0859538582090511</v>
      </c>
      <c r="S42" s="13">
        <v>0.0857600555381488</v>
      </c>
      <c r="T42" s="13">
        <v>0.0793462971275851</v>
      </c>
      <c r="U42" s="13">
        <v>0.120255534685931</v>
      </c>
      <c r="V42" s="13">
        <v>0.0717461304159794</v>
      </c>
      <c r="W42" s="13">
        <v>0.13912495208457</v>
      </c>
      <c r="X42" s="13">
        <v>0.308210940709973</v>
      </c>
      <c r="Y42" s="13">
        <v>0.198993966798121</v>
      </c>
      <c r="Z42" s="13">
        <v>0.174035343232816</v>
      </c>
      <c r="AA42" s="13">
        <v>0.182310027158664</v>
      </c>
      <c r="AB42" s="13">
        <v>0.386560389707312</v>
      </c>
      <c r="AC42" s="13">
        <v>0.2517790723796</v>
      </c>
      <c r="AD42" s="13">
        <v>0.181684676005289</v>
      </c>
      <c r="AE42" s="13">
        <v>0.205218245718343</v>
      </c>
      <c r="AF42" s="13">
        <v>0.365424934453244</v>
      </c>
      <c r="AG42" s="13">
        <v>0.278712494365014</v>
      </c>
      <c r="AH42" s="13">
        <v>0.204613558824275</v>
      </c>
      <c r="AI42" s="13">
        <v>0.176553573384939</v>
      </c>
      <c r="AJ42" s="13">
        <v>0.353249457663749</v>
      </c>
      <c r="AK42" s="13">
        <v>0.178050224377791</v>
      </c>
      <c r="AL42" s="13">
        <v>0.142081347868817</v>
      </c>
      <c r="AM42" s="13">
        <v>0.164446312971928</v>
      </c>
      <c r="AN42" s="13">
        <v>0.274664952801166</v>
      </c>
      <c r="AO42" s="13">
        <v>0.176610092056775</v>
      </c>
      <c r="AP42" s="13">
        <v>0.12014102</v>
      </c>
      <c r="AQ42" s="13">
        <v>0.1345475</v>
      </c>
      <c r="AR42" s="13">
        <v>0.16890379</v>
      </c>
      <c r="AS42" s="13">
        <v>0.06416409</v>
      </c>
      <c r="AT42" s="13">
        <v>0.0972048599999999</v>
      </c>
      <c r="AU42" s="13">
        <v>0.1000512</v>
      </c>
      <c r="AV42" s="13">
        <v>0.1655609382</v>
      </c>
      <c r="AW42" s="13">
        <v>0.22099339</v>
      </c>
      <c r="AX42" s="13">
        <v>0.083810484</v>
      </c>
      <c r="AY42" s="13">
        <v>0.20877466</v>
      </c>
      <c r="AZ42" s="13">
        <v>0.19561043</v>
      </c>
      <c r="BA42" s="13">
        <v>0.09855974</v>
      </c>
      <c r="BB42" s="13">
        <v>0.0987552170999999</v>
      </c>
      <c r="BC42" s="13">
        <v>0.2263946424</v>
      </c>
      <c r="BD42" s="13">
        <v>0.186331899</v>
      </c>
      <c r="BE42" s="13">
        <v>0.1149729372</v>
      </c>
      <c r="BF42" s="13">
        <v>0.111340408</v>
      </c>
      <c r="BG42" s="13">
        <v>0.2074136844</v>
      </c>
      <c r="BH42" s="13">
        <v>0.1212169376</v>
      </c>
      <c r="BI42" s="13">
        <v>0.1143876098</v>
      </c>
      <c r="BJ42" s="13">
        <v>0.101620422213597</v>
      </c>
      <c r="BK42" s="13">
        <v>0.167313229122926</v>
      </c>
      <c r="BL42" s="13">
        <v>0.129339693731853</v>
      </c>
      <c r="BM42" s="13">
        <v>0.13498304008239</v>
      </c>
      <c r="BN42" s="13">
        <v>0.0965064248</v>
      </c>
      <c r="BO42" s="13">
        <v>0.1128721392</v>
      </c>
      <c r="BP42" s="13">
        <v>0.4196668184</v>
      </c>
      <c r="BQ42" s="13">
        <v>0.5941334096</v>
      </c>
      <c r="BR42" s="13">
        <v>0.11701095204166</v>
      </c>
      <c r="BS42" s="13">
        <v>0.442885427416004</v>
      </c>
      <c r="BT42" s="13">
        <v>0.68216427275238</v>
      </c>
      <c r="BU42" s="13">
        <v>0.740322034614333</v>
      </c>
      <c r="BV42" s="13">
        <v>0.502702624539215</v>
      </c>
      <c r="BW42" s="13">
        <v>0.140947838875616</v>
      </c>
      <c r="BX42" s="13">
        <v>0.514250939184565</v>
      </c>
      <c r="BY42" s="13">
        <v>0.304508333217349</v>
      </c>
      <c r="BZ42" s="13">
        <v>0.305906595077306</v>
      </c>
      <c r="CA42" s="13">
        <v>0.337352295741284</v>
      </c>
      <c r="CB42" s="13">
        <v>0.586935921213074</v>
      </c>
      <c r="CC42" s="13">
        <v>0.50687056127879</v>
      </c>
      <c r="CD42" s="13">
        <v>0.0174894084712733</v>
      </c>
      <c r="CE42" s="13">
        <v>0.0322806451889364</v>
      </c>
      <c r="CF42" s="13">
        <v>0.407326004970029</v>
      </c>
      <c r="CG42" s="13">
        <v>0.384215981787893</v>
      </c>
      <c r="CH42" s="13">
        <v>0.587364278628288</v>
      </c>
      <c r="CI42" s="13">
        <v>0.761533609332737</v>
      </c>
      <c r="CJ42" s="13">
        <v>0.558269904740506</v>
      </c>
      <c r="CK42" s="13">
        <v>0.0380271277026973</v>
      </c>
      <c r="CL42" s="13">
        <v>0.381736055335547</v>
      </c>
      <c r="CM42" s="13">
        <v>0.70849549242612</v>
      </c>
      <c r="CN42" s="13">
        <v>0.470252752374141</v>
      </c>
      <c r="CO42" s="13">
        <v>0.555751982277375</v>
      </c>
      <c r="CP42" s="13">
        <v>0.634343070223219</v>
      </c>
      <c r="CQ42" s="13">
        <v>0.670773667875295</v>
      </c>
      <c r="CR42" s="13">
        <v>0.981701494777455</v>
      </c>
      <c r="CS42" s="13">
        <v>1.31217617821965</v>
      </c>
      <c r="CT42" s="13">
        <v>0.658632631814279</v>
      </c>
      <c r="CU42" s="13">
        <v>0.171362629012477</v>
      </c>
      <c r="CV42" s="13">
        <v>1.26090003886933</v>
      </c>
      <c r="CW42" s="13">
        <v>1.13539896514845</v>
      </c>
      <c r="CX42" s="13">
        <v>1.01735064615576</v>
      </c>
      <c r="CY42" s="13">
        <v>0.17862245509667</v>
      </c>
      <c r="CZ42" s="13">
        <v>0.355212768420987</v>
      </c>
      <c r="DA42" s="13">
        <v>0.0351404173300667</v>
      </c>
      <c r="DB42" s="13">
        <v>0.0300473482468324</v>
      </c>
      <c r="DC42" s="13">
        <v>1.01728125134877</v>
      </c>
      <c r="DD42" s="13">
        <v>0.6357496701045</v>
      </c>
      <c r="DE42" s="13">
        <v>0.400768195671473</v>
      </c>
      <c r="DF42" s="13">
        <v>0.0396669151181224</v>
      </c>
      <c r="DG42" s="13">
        <v>0.506926288189437</v>
      </c>
      <c r="DH42" s="13">
        <v>0.300322371623065</v>
      </c>
      <c r="DI42" s="13">
        <v>0.318505681307173</v>
      </c>
      <c r="DJ42" s="13">
        <v>0.286891984602927</v>
      </c>
      <c r="DK42" s="13">
        <v>0.579134844818637</v>
      </c>
      <c r="DL42" s="13">
        <v>1.31123914411177</v>
      </c>
      <c r="DM42" s="13">
        <v>0.52940756848685</v>
      </c>
      <c r="DN42" s="13">
        <v>0.487281712430981</v>
      </c>
      <c r="DO42" s="13">
        <v>0.49756980554923</v>
      </c>
      <c r="DP42" s="13">
        <v>0.851552197527001</v>
      </c>
      <c r="DQ42" s="13">
        <v>0.319819964652539</v>
      </c>
      <c r="DR42" s="13">
        <v>0.349358447732397</v>
      </c>
      <c r="DS42" s="13">
        <v>0.590989372807619</v>
      </c>
      <c r="DT42" s="13">
        <v>0.592373629664847</v>
      </c>
      <c r="DU42" s="13">
        <v>0.361805507026013</v>
      </c>
      <c r="DV42" s="13">
        <v>0.426255001318056</v>
      </c>
      <c r="DW42" s="13">
        <v>0.455337921263797</v>
      </c>
      <c r="DX42" s="13">
        <v>0.379044871962384</v>
      </c>
      <c r="DY42" s="13">
        <v>0.346853581106384</v>
      </c>
      <c r="DZ42" s="13">
        <v>0.31583335459783</v>
      </c>
      <c r="EA42" s="13">
        <v>0.527536363279241</v>
      </c>
      <c r="EB42" s="13">
        <v>0.412126839624064</v>
      </c>
      <c r="EC42" s="13">
        <v>0.260390346225692</v>
      </c>
      <c r="ED42" s="13">
        <v>0.31831858190479</v>
      </c>
      <c r="EE42" s="13">
        <v>0.371958807449456</v>
      </c>
      <c r="EF42" s="13">
        <v>0.461290106863352</v>
      </c>
      <c r="EG42" s="13">
        <v>0.362927590087368</v>
      </c>
      <c r="EH42" s="13">
        <v>0.403755732695577</v>
      </c>
    </row>
    <row r="43" spans="1:138" ht="15" customHeight="1" outlineLevel="1">
      <c r="A43" s="62" t="s">
        <v>8</v>
      </c>
      <c r="B43" s="13">
        <v>4.6506901096412</v>
      </c>
      <c r="C43" s="13">
        <v>4.57211509609722</v>
      </c>
      <c r="D43" s="13">
        <v>6.19754091467657</v>
      </c>
      <c r="E43" s="13">
        <v>3.93164184833147</v>
      </c>
      <c r="F43" s="13">
        <v>6.70605710467908</v>
      </c>
      <c r="G43" s="13">
        <v>5.61390450461732</v>
      </c>
      <c r="H43" s="13">
        <v>6.19056779469422</v>
      </c>
      <c r="I43" s="13">
        <v>4.89184639949253</v>
      </c>
      <c r="J43" s="13">
        <v>5.83780746022178</v>
      </c>
      <c r="K43" s="13">
        <v>5.88102769996475</v>
      </c>
      <c r="L43" s="13">
        <v>6.56602235490721</v>
      </c>
      <c r="M43" s="13">
        <v>5.9180037421515</v>
      </c>
      <c r="N43" s="13">
        <v>4.8248057184878</v>
      </c>
      <c r="O43" s="13">
        <v>5.25651768039118</v>
      </c>
      <c r="P43" s="13">
        <v>6.28052209868038</v>
      </c>
      <c r="Q43" s="13">
        <v>5.73321037222143</v>
      </c>
      <c r="R43" s="13">
        <v>6.98680607044999</v>
      </c>
      <c r="S43" s="13">
        <v>5.89691948829262</v>
      </c>
      <c r="T43" s="13">
        <v>6.39998261106201</v>
      </c>
      <c r="U43" s="13">
        <v>6.86031133354598</v>
      </c>
      <c r="V43" s="13">
        <v>5.99030655918596</v>
      </c>
      <c r="W43" s="13">
        <v>6.12338589002538</v>
      </c>
      <c r="X43" s="13">
        <v>6.60917104586637</v>
      </c>
      <c r="Y43" s="13">
        <v>6.01578947170642</v>
      </c>
      <c r="Z43" s="13">
        <v>5.37357010625976</v>
      </c>
      <c r="AA43" s="13">
        <v>5.56381181934205</v>
      </c>
      <c r="AB43" s="13">
        <v>5.79732300831731</v>
      </c>
      <c r="AC43" s="13">
        <v>5.32339038395604</v>
      </c>
      <c r="AD43" s="13">
        <v>4.8207585338215</v>
      </c>
      <c r="AE43" s="13">
        <v>5.59225541667649</v>
      </c>
      <c r="AF43" s="13">
        <v>5.3402006989966</v>
      </c>
      <c r="AG43" s="13">
        <v>5.42028305220474</v>
      </c>
      <c r="AH43" s="13">
        <v>4.80521559742836</v>
      </c>
      <c r="AI43" s="13">
        <v>4.71986303551967</v>
      </c>
      <c r="AJ43" s="13">
        <v>5.15231809590852</v>
      </c>
      <c r="AK43" s="13">
        <v>5.67358891220663</v>
      </c>
      <c r="AL43" s="13">
        <v>4.84121090689684</v>
      </c>
      <c r="AM43" s="13">
        <v>4.58607250063922</v>
      </c>
      <c r="AN43" s="13">
        <v>4.78427656068773</v>
      </c>
      <c r="AO43" s="13">
        <v>5.07606513638794</v>
      </c>
      <c r="AP43" s="13">
        <v>4.54207210675169</v>
      </c>
      <c r="AQ43" s="13">
        <v>4.5599311832977</v>
      </c>
      <c r="AR43" s="13">
        <v>3.19309192585925</v>
      </c>
      <c r="AS43" s="13">
        <v>4.98763449657253</v>
      </c>
      <c r="AT43" s="13">
        <v>4.28388451544428</v>
      </c>
      <c r="AU43" s="13">
        <v>4.552130377122</v>
      </c>
      <c r="AV43" s="13">
        <v>4.1553913005132</v>
      </c>
      <c r="AW43" s="13">
        <v>4.53701721918</v>
      </c>
      <c r="AX43" s="13">
        <v>5.229872561262</v>
      </c>
      <c r="AY43" s="13">
        <v>4.751292638076</v>
      </c>
      <c r="AZ43" s="13">
        <v>6.4730029182</v>
      </c>
      <c r="BA43" s="13">
        <v>6.202924974</v>
      </c>
      <c r="BB43" s="13">
        <v>5.265899773734</v>
      </c>
      <c r="BC43" s="13">
        <v>5.5730625049188</v>
      </c>
      <c r="BD43" s="13">
        <v>6.2246279947284</v>
      </c>
      <c r="BE43" s="13">
        <v>6.6806939571012</v>
      </c>
      <c r="BF43" s="13">
        <v>8.159493888001</v>
      </c>
      <c r="BG43" s="13">
        <v>6.7954241768232</v>
      </c>
      <c r="BH43" s="13">
        <v>7.5019984549728</v>
      </c>
      <c r="BI43" s="13">
        <v>6.4789073038126</v>
      </c>
      <c r="BJ43" s="13">
        <v>6.56846207255775</v>
      </c>
      <c r="BK43" s="13">
        <v>4.85098635610857</v>
      </c>
      <c r="BL43" s="13">
        <v>5.3357035502145</v>
      </c>
      <c r="BM43" s="13">
        <v>5.17298606460495</v>
      </c>
      <c r="BN43" s="13">
        <v>5.68999056804</v>
      </c>
      <c r="BO43" s="13">
        <v>4.452108831438</v>
      </c>
      <c r="BP43" s="13">
        <v>5.0083495548816</v>
      </c>
      <c r="BQ43" s="13">
        <v>5.0168396916136</v>
      </c>
      <c r="BR43" s="13">
        <v>5.77749605368387</v>
      </c>
      <c r="BS43" s="13">
        <v>4.01060563050395</v>
      </c>
      <c r="BT43" s="13">
        <v>5.33206046447063</v>
      </c>
      <c r="BU43" s="13">
        <v>5.94914805944675</v>
      </c>
      <c r="BV43" s="13">
        <v>5.53173012359639</v>
      </c>
      <c r="BW43" s="13">
        <v>5.75398691408254</v>
      </c>
      <c r="BX43" s="13">
        <v>5.96021402903203</v>
      </c>
      <c r="BY43" s="13">
        <v>6.43192012606839</v>
      </c>
      <c r="BZ43" s="13">
        <v>4.90762806999463</v>
      </c>
      <c r="CA43" s="13">
        <v>6.32618659333462</v>
      </c>
      <c r="CB43" s="13">
        <v>6.07357962250225</v>
      </c>
      <c r="CC43" s="13">
        <v>7.30587732411957</v>
      </c>
      <c r="CD43" s="13">
        <v>3.99822903686519</v>
      </c>
      <c r="CE43" s="13">
        <v>5.5081843295349</v>
      </c>
      <c r="CF43" s="13">
        <v>4.61542747822533</v>
      </c>
      <c r="CG43" s="13">
        <v>6.3034583883311</v>
      </c>
      <c r="CH43" s="13">
        <v>5.23762326193236</v>
      </c>
      <c r="CI43" s="13">
        <v>6.08616599434822</v>
      </c>
      <c r="CJ43" s="13">
        <v>4.47660649897129</v>
      </c>
      <c r="CK43" s="13">
        <v>5.32186471848309</v>
      </c>
      <c r="CL43" s="13">
        <v>5.65004961771589</v>
      </c>
      <c r="CM43" s="13">
        <v>3.58996354065454</v>
      </c>
      <c r="CN43" s="13">
        <v>3.43171450797881</v>
      </c>
      <c r="CO43" s="13">
        <v>6.40193865940612</v>
      </c>
      <c r="CP43" s="13">
        <v>5.2251319437695</v>
      </c>
      <c r="CQ43" s="13">
        <v>4.17112908085157</v>
      </c>
      <c r="CR43" s="13">
        <v>4.03446482784454</v>
      </c>
      <c r="CS43" s="13">
        <v>6.11258388036117</v>
      </c>
      <c r="CT43" s="13">
        <v>5.11110235048711</v>
      </c>
      <c r="CU43" s="13">
        <v>5.79585961719092</v>
      </c>
      <c r="CV43" s="13">
        <v>5.10342994939321</v>
      </c>
      <c r="CW43" s="13">
        <v>6.30489250451546</v>
      </c>
      <c r="CX43" s="13">
        <v>5.19770303029346</v>
      </c>
      <c r="CY43" s="13">
        <v>4.33242211402302</v>
      </c>
      <c r="CZ43" s="13">
        <v>4.40207348252528</v>
      </c>
      <c r="DA43" s="13">
        <v>8.32524237273567</v>
      </c>
      <c r="DB43" s="13">
        <v>7.03071623806628</v>
      </c>
      <c r="DC43" s="13">
        <v>3.99882062353472</v>
      </c>
      <c r="DD43" s="13">
        <v>4.72085728368717</v>
      </c>
      <c r="DE43" s="13">
        <v>6.94939973604907</v>
      </c>
      <c r="DF43" s="13">
        <v>6.89583667283674</v>
      </c>
      <c r="DG43" s="13">
        <v>3.13528164662617</v>
      </c>
      <c r="DH43" s="13">
        <v>4.80219332421974</v>
      </c>
      <c r="DI43" s="13">
        <v>5.91033909018592</v>
      </c>
      <c r="DJ43" s="13">
        <v>6.42677758551238</v>
      </c>
      <c r="DK43" s="13">
        <v>3.28510037841571</v>
      </c>
      <c r="DL43" s="13">
        <v>3.8955530919296</v>
      </c>
      <c r="DM43" s="13">
        <v>6.58011005778636</v>
      </c>
      <c r="DN43" s="13">
        <v>5.35613466593976</v>
      </c>
      <c r="DO43" s="13">
        <v>5.25768415606825</v>
      </c>
      <c r="DP43" s="13">
        <v>5.78774973075196</v>
      </c>
      <c r="DQ43" s="13">
        <v>7.06412729397844</v>
      </c>
      <c r="DR43" s="13">
        <v>6.41158118879933</v>
      </c>
      <c r="DS43" s="13">
        <v>3.47453889291605</v>
      </c>
      <c r="DT43" s="13">
        <v>4.72288619297911</v>
      </c>
      <c r="DU43" s="13">
        <v>7.31234930949963</v>
      </c>
      <c r="DV43" s="13">
        <v>5.14381203501541</v>
      </c>
      <c r="DW43" s="13">
        <v>4.8213841930005</v>
      </c>
      <c r="DX43" s="13">
        <v>3.47011703553536</v>
      </c>
      <c r="DY43" s="13">
        <v>5.81412124787511</v>
      </c>
      <c r="DZ43" s="13">
        <v>6.2104277590902</v>
      </c>
      <c r="EA43" s="13">
        <v>3.35087949289212</v>
      </c>
      <c r="EB43" s="13">
        <v>3.32052938948765</v>
      </c>
      <c r="EC43" s="13">
        <v>6.51078679823723</v>
      </c>
      <c r="ED43" s="13">
        <v>5.55975520919895</v>
      </c>
      <c r="EE43" s="13">
        <v>4.41141499025645</v>
      </c>
      <c r="EF43" s="13">
        <v>3.36570688711487</v>
      </c>
      <c r="EG43" s="13">
        <v>5.31550314827714</v>
      </c>
      <c r="EH43" s="13">
        <v>4.49451610017115</v>
      </c>
    </row>
    <row r="44" spans="1:138" ht="15" customHeight="1" outlineLevel="1">
      <c r="A44" s="62" t="s">
        <v>2</v>
      </c>
      <c r="B44" s="13">
        <v>0.315920534308888</v>
      </c>
      <c r="C44" s="13">
        <v>0.324904982088308</v>
      </c>
      <c r="D44" s="13">
        <v>0.392202629953674</v>
      </c>
      <c r="E44" s="13">
        <v>0.267848117216776</v>
      </c>
      <c r="F44" s="13">
        <v>0.440861562080737</v>
      </c>
      <c r="G44" s="13">
        <v>0.379638075797204</v>
      </c>
      <c r="H44" s="13">
        <v>0.401380100232821</v>
      </c>
      <c r="I44" s="13">
        <v>0.332786626885597</v>
      </c>
      <c r="J44" s="13">
        <v>0.3836235833018</v>
      </c>
      <c r="K44" s="13">
        <v>0.39868806271502</v>
      </c>
      <c r="L44" s="13">
        <v>0.421448830335162</v>
      </c>
      <c r="M44" s="13">
        <v>0.378360051727374</v>
      </c>
      <c r="N44" s="13">
        <v>0.329808286045576</v>
      </c>
      <c r="O44" s="13">
        <v>0.357869725487261</v>
      </c>
      <c r="P44" s="13">
        <v>0.395677018752201</v>
      </c>
      <c r="Q44" s="13">
        <v>0.36176796448913</v>
      </c>
      <c r="R44" s="13">
        <v>0.457557428915284</v>
      </c>
      <c r="S44" s="13">
        <v>0.390247043344227</v>
      </c>
      <c r="T44" s="13">
        <v>0.406586342853338</v>
      </c>
      <c r="U44" s="13">
        <v>0.445994515440007</v>
      </c>
      <c r="V44" s="13">
        <v>0.407140050770137</v>
      </c>
      <c r="W44" s="13">
        <v>0.415598320893334</v>
      </c>
      <c r="X44" s="13">
        <v>0.43195509837782</v>
      </c>
      <c r="Y44" s="13">
        <v>0.398170020021982</v>
      </c>
      <c r="Z44" s="13">
        <v>0.384805512760252</v>
      </c>
      <c r="AA44" s="13">
        <v>0.385897499290752</v>
      </c>
      <c r="AB44" s="13">
        <v>0.389084931584312</v>
      </c>
      <c r="AC44" s="13">
        <v>0.362866686129778</v>
      </c>
      <c r="AD44" s="13">
        <v>0.348433303654073</v>
      </c>
      <c r="AE44" s="13">
        <v>0.394443253746203</v>
      </c>
      <c r="AF44" s="13">
        <v>0.363055694098243</v>
      </c>
      <c r="AG44" s="13">
        <v>0.377108285056576</v>
      </c>
      <c r="AH44" s="13">
        <v>0.356353692696731</v>
      </c>
      <c r="AI44" s="13">
        <v>0.3553611617164</v>
      </c>
      <c r="AJ44" s="13">
        <v>0.357745587528213</v>
      </c>
      <c r="AK44" s="13">
        <v>0.399963360110528</v>
      </c>
      <c r="AL44" s="13">
        <v>0.368187378649123</v>
      </c>
      <c r="AM44" s="13">
        <v>0.344038691761206</v>
      </c>
      <c r="AN44" s="13">
        <v>0.340861223117328</v>
      </c>
      <c r="AO44" s="13">
        <v>0.365505761451991</v>
      </c>
      <c r="AP44" s="13">
        <v>0.33944380528</v>
      </c>
      <c r="AQ44" s="13">
        <v>0.33938512592</v>
      </c>
      <c r="AR44" s="13">
        <v>0.23216046328</v>
      </c>
      <c r="AS44" s="13">
        <v>0.35215914384</v>
      </c>
      <c r="AT44" s="13">
        <v>0.32664381492</v>
      </c>
      <c r="AU44" s="13">
        <v>0.338267524378</v>
      </c>
      <c r="AV44" s="13">
        <v>0.2739957457868</v>
      </c>
      <c r="AW44" s="13">
        <v>0.30838591662</v>
      </c>
      <c r="AX44" s="13">
        <v>0.389897076668</v>
      </c>
      <c r="AY44" s="13">
        <v>0.353341192924</v>
      </c>
      <c r="AZ44" s="13">
        <v>0.4268639518</v>
      </c>
      <c r="BA44" s="13">
        <v>0.390216646</v>
      </c>
      <c r="BB44" s="13">
        <v>0.337245240966</v>
      </c>
      <c r="BC44" s="13">
        <v>0.3898491633812</v>
      </c>
      <c r="BD44" s="13">
        <v>0.3645079443716</v>
      </c>
      <c r="BE44" s="13">
        <v>0.4147780566988</v>
      </c>
      <c r="BF44" s="13">
        <v>0.505874368299</v>
      </c>
      <c r="BG44" s="13">
        <v>0.4149187495768</v>
      </c>
      <c r="BH44" s="13">
        <v>0.4920376780272</v>
      </c>
      <c r="BI44" s="13">
        <v>0.4054976118874</v>
      </c>
      <c r="BJ44" s="13">
        <v>0.382698005797357</v>
      </c>
      <c r="BK44" s="13">
        <v>0.345609282655128</v>
      </c>
      <c r="BL44" s="13">
        <v>0.309798554107914</v>
      </c>
      <c r="BM44" s="13">
        <v>0.383986825387411</v>
      </c>
      <c r="BN44" s="13">
        <v>0.35909636256</v>
      </c>
      <c r="BO44" s="13">
        <v>0.326726102962</v>
      </c>
      <c r="BP44" s="13">
        <v>0.2702185943184</v>
      </c>
      <c r="BQ44" s="13">
        <v>0.3692890085864</v>
      </c>
      <c r="BR44" s="13">
        <v>0.366705231559026</v>
      </c>
      <c r="BS44" s="13">
        <v>0.293859272461725</v>
      </c>
      <c r="BT44" s="13">
        <v>0.310916686990917</v>
      </c>
      <c r="BU44" s="13">
        <v>0.421679397764177</v>
      </c>
      <c r="BV44" s="13">
        <v>0.342967014438508</v>
      </c>
      <c r="BW44" s="13">
        <v>0.354850473608372</v>
      </c>
      <c r="BX44" s="13">
        <v>0.351851716611837</v>
      </c>
      <c r="BY44" s="13">
        <v>0.410524643394512</v>
      </c>
      <c r="BZ44" s="13">
        <v>0.375271103558819</v>
      </c>
      <c r="CA44" s="13">
        <v>0.396558377997219</v>
      </c>
      <c r="CB44" s="13">
        <v>0.351294700325578</v>
      </c>
      <c r="CC44" s="13">
        <v>0.460958912415623</v>
      </c>
      <c r="CD44" s="13">
        <v>0.299240524631214</v>
      </c>
      <c r="CE44" s="13">
        <v>0.376651067739503</v>
      </c>
      <c r="CF44" s="13">
        <v>0.342055257512575</v>
      </c>
      <c r="CG44" s="13">
        <v>0.270765144583333</v>
      </c>
      <c r="CH44" s="13">
        <v>0.209072505623946</v>
      </c>
      <c r="CI44" s="13">
        <v>0.439533757811101</v>
      </c>
      <c r="CJ44" s="13">
        <v>0.45066798333098</v>
      </c>
      <c r="CK44" s="13">
        <v>0.346093843888607</v>
      </c>
      <c r="CL44" s="13">
        <v>0.220839392832607</v>
      </c>
      <c r="CM44" s="13">
        <v>0.374087442447297</v>
      </c>
      <c r="CN44" s="13">
        <v>0.420925171471804</v>
      </c>
      <c r="CO44" s="13">
        <v>0.275378530195511</v>
      </c>
      <c r="CP44" s="13">
        <v>0.251119035570591</v>
      </c>
      <c r="CQ44" s="13">
        <v>0.366583286103876</v>
      </c>
      <c r="CR44" s="13">
        <v>0.451149645637583</v>
      </c>
      <c r="CS44" s="13">
        <v>0.347764917672298</v>
      </c>
      <c r="CT44" s="13">
        <v>0.26984878116646</v>
      </c>
      <c r="CU44" s="13">
        <v>0.462329674434637</v>
      </c>
      <c r="CV44" s="13">
        <v>0.457394904949672</v>
      </c>
      <c r="CW44" s="13">
        <v>0.274469453985129</v>
      </c>
      <c r="CX44" s="13">
        <v>0.199714425987696</v>
      </c>
      <c r="CY44" s="13">
        <v>0.299663383500426</v>
      </c>
      <c r="CZ44" s="13">
        <v>0.301289349583971</v>
      </c>
      <c r="DA44" s="13">
        <v>0.201649002345916</v>
      </c>
      <c r="DB44" s="13">
        <v>0.162536094971605</v>
      </c>
      <c r="DC44" s="13">
        <v>0.300357848429238</v>
      </c>
      <c r="DD44" s="13">
        <v>0.342097979715395</v>
      </c>
      <c r="DE44" s="13">
        <v>0.18832372732751</v>
      </c>
      <c r="DF44" s="13">
        <v>0.19947756153922</v>
      </c>
      <c r="DG44" s="13">
        <v>0.322379322329535</v>
      </c>
      <c r="DH44" s="13">
        <v>0.35523528355112</v>
      </c>
      <c r="DI44" s="13">
        <v>0.205270868872547</v>
      </c>
      <c r="DJ44" s="13">
        <v>0.199800361500622</v>
      </c>
      <c r="DK44" s="13">
        <v>0.328561079720659</v>
      </c>
      <c r="DL44" s="13">
        <v>0.299226800423395</v>
      </c>
      <c r="DM44" s="13">
        <v>0.167475732662767</v>
      </c>
      <c r="DN44" s="13">
        <v>0.172867459167389</v>
      </c>
      <c r="DO44" s="13">
        <v>0.346230148370132</v>
      </c>
      <c r="DP44" s="13">
        <v>0.146318340873603</v>
      </c>
      <c r="DQ44" s="13">
        <v>0.107663419547297</v>
      </c>
      <c r="DR44" s="13">
        <v>0.166892647797987</v>
      </c>
      <c r="DS44" s="13">
        <v>0.165681161609276</v>
      </c>
      <c r="DT44" s="13">
        <v>0.275722488307676</v>
      </c>
      <c r="DU44" s="13">
        <v>0.189691417524211</v>
      </c>
      <c r="DV44" s="13">
        <v>0.153129766419078</v>
      </c>
      <c r="DW44" s="13">
        <v>0.139826408548159</v>
      </c>
      <c r="DX44" s="13">
        <v>0.172535374156838</v>
      </c>
      <c r="DY44" s="13">
        <v>0.10023627713695</v>
      </c>
      <c r="DZ44" s="13">
        <v>0.0840591643293873</v>
      </c>
      <c r="EA44" s="13">
        <v>0.150511927948146</v>
      </c>
      <c r="EB44" s="13">
        <v>0.152320243989669</v>
      </c>
      <c r="EC44" s="13">
        <v>0.101682603902988</v>
      </c>
      <c r="ED44" s="13">
        <v>0.0811684544364686</v>
      </c>
      <c r="EE44" s="13">
        <v>0.163129482275458</v>
      </c>
      <c r="EF44" s="13">
        <v>0.184312958227023</v>
      </c>
      <c r="EG44" s="13">
        <v>0.104021881933649</v>
      </c>
      <c r="EH44" s="13">
        <v>0.0821133729196701</v>
      </c>
    </row>
    <row r="45" spans="1:138" ht="14.25" outlineLevel="1">
      <c r="A45" s="62" t="s">
        <v>1</v>
      </c>
      <c r="B45" s="13">
        <v>0.131886169415337</v>
      </c>
      <c r="C45" s="13">
        <v>1.05398851311973</v>
      </c>
      <c r="D45" s="13">
        <v>0.278680366548602</v>
      </c>
      <c r="E45" s="13">
        <v>0.115396519800203</v>
      </c>
      <c r="F45" s="13">
        <v>0.124794001019624</v>
      </c>
      <c r="G45" s="13">
        <v>1.83943776620525</v>
      </c>
      <c r="H45" s="13">
        <v>1.74136954274658</v>
      </c>
      <c r="I45" s="13">
        <v>0.131827844486661</v>
      </c>
      <c r="J45" s="13">
        <v>1.10654553067892</v>
      </c>
      <c r="K45" s="13">
        <v>0.632839602225908</v>
      </c>
      <c r="L45" s="13">
        <v>0.332502179248714</v>
      </c>
      <c r="M45" s="13">
        <v>0.574185187979919</v>
      </c>
      <c r="N45" s="13">
        <v>0.230546123854876</v>
      </c>
      <c r="O45" s="13">
        <v>0.543868172783879</v>
      </c>
      <c r="P45" s="13">
        <v>0.49799196802008</v>
      </c>
      <c r="Q45" s="13">
        <v>0.259361986092392</v>
      </c>
      <c r="R45" s="13">
        <v>0.204436784498365</v>
      </c>
      <c r="S45" s="13">
        <v>0.399550166145495</v>
      </c>
      <c r="T45" s="13">
        <v>0.384602207929523</v>
      </c>
      <c r="U45" s="13">
        <v>0.250433165263206</v>
      </c>
      <c r="V45" s="13">
        <v>0.224392303558786</v>
      </c>
      <c r="W45" s="13">
        <v>0.428103485814193</v>
      </c>
      <c r="X45" s="13">
        <v>0.419731546304774</v>
      </c>
      <c r="Y45" s="13">
        <v>0.203872908345778</v>
      </c>
      <c r="Z45" s="13">
        <v>0.166401158158387</v>
      </c>
      <c r="AA45" s="13">
        <v>0.368058582644022</v>
      </c>
      <c r="AB45" s="13">
        <v>0.525234251579887</v>
      </c>
      <c r="AC45" s="13">
        <v>0.198966627066409</v>
      </c>
      <c r="AD45" s="13">
        <v>0.178389668518847</v>
      </c>
      <c r="AE45" s="13">
        <v>0.417510257538104</v>
      </c>
      <c r="AF45" s="13">
        <v>0.373299139104232</v>
      </c>
      <c r="AG45" s="13">
        <v>0.233238227794031</v>
      </c>
      <c r="AH45" s="13">
        <v>0.206957234073874</v>
      </c>
      <c r="AI45" s="13">
        <v>0.36992309172886</v>
      </c>
      <c r="AJ45" s="13">
        <v>0.430069138888192</v>
      </c>
      <c r="AK45" s="13">
        <v>0.244871550284002</v>
      </c>
      <c r="AL45" s="13">
        <v>0.201109725951974</v>
      </c>
      <c r="AM45" s="13">
        <v>0.445132251723684</v>
      </c>
      <c r="AN45" s="13">
        <v>0.435806730923185</v>
      </c>
      <c r="AO45" s="13">
        <v>0.227147052374663</v>
      </c>
      <c r="AP45" s="13">
        <v>0.18891068</v>
      </c>
      <c r="AQ45" s="13">
        <v>0.40707287</v>
      </c>
      <c r="AR45" s="13">
        <v>0.35942541</v>
      </c>
      <c r="AS45" s="13">
        <v>0.21207066</v>
      </c>
      <c r="AT45" s="13">
        <v>0.19012124</v>
      </c>
      <c r="AU45" s="13">
        <v>0.36426615</v>
      </c>
      <c r="AV45" s="13">
        <v>0.341972006</v>
      </c>
      <c r="AW45" s="13">
        <v>0.1842297821</v>
      </c>
      <c r="AX45" s="13">
        <v>0.0837530172000001</v>
      </c>
      <c r="AY45" s="13">
        <v>0.2390214646</v>
      </c>
      <c r="AZ45" s="13">
        <v>0.30291485</v>
      </c>
      <c r="BA45" s="13">
        <v>0.0951800300000001</v>
      </c>
      <c r="BB45" s="13">
        <v>0.0866870291999999</v>
      </c>
      <c r="BC45" s="13">
        <v>0.2869332266</v>
      </c>
      <c r="BD45" s="13">
        <v>0.1452305004</v>
      </c>
      <c r="BE45" s="13">
        <v>0.0860314261999999</v>
      </c>
      <c r="BF45" s="13">
        <v>0.1173610011</v>
      </c>
      <c r="BG45" s="13">
        <v>0.3670465268</v>
      </c>
      <c r="BH45" s="13">
        <v>0.2244863102</v>
      </c>
      <c r="BI45" s="13">
        <v>0.1149265346</v>
      </c>
      <c r="BJ45" s="13">
        <v>0.104828460090594</v>
      </c>
      <c r="BK45" s="13">
        <v>0.311779882179108</v>
      </c>
      <c r="BL45" s="13">
        <v>0.300164968306895</v>
      </c>
      <c r="BM45" s="13">
        <v>0.150283039648399</v>
      </c>
      <c r="BN45" s="13">
        <v>0.0932676756999999</v>
      </c>
      <c r="BO45" s="13">
        <v>0.468940219</v>
      </c>
      <c r="BP45" s="13">
        <v>0.2531104061</v>
      </c>
      <c r="BQ45" s="13">
        <v>0.0649298412999999</v>
      </c>
      <c r="BR45" s="13">
        <v>0.0590072828443642</v>
      </c>
      <c r="BS45" s="13">
        <v>0.291381897341771</v>
      </c>
      <c r="BT45" s="13">
        <v>0.269669200951088</v>
      </c>
      <c r="BU45" s="13">
        <v>0.0657035034803033</v>
      </c>
      <c r="BV45" s="13">
        <v>0.0454525134124244</v>
      </c>
      <c r="BW45" s="13">
        <v>0.363917478803552</v>
      </c>
      <c r="BX45" s="13">
        <v>0.100547848052023</v>
      </c>
      <c r="BY45" s="13">
        <v>0.03995838874958</v>
      </c>
      <c r="BZ45" s="13">
        <v>0.0948451074446359</v>
      </c>
      <c r="CA45" s="13">
        <v>0.138234199574004</v>
      </c>
      <c r="CB45" s="13">
        <v>0.103960386386313</v>
      </c>
      <c r="CC45" s="13">
        <v>0.0262292288954444</v>
      </c>
      <c r="CD45" s="13">
        <v>0.184673069082163</v>
      </c>
      <c r="CE45" s="13">
        <v>0.387144069446579</v>
      </c>
      <c r="CF45" s="13">
        <v>0.198006755129885</v>
      </c>
      <c r="CG45" s="13">
        <v>0.0856138917300664</v>
      </c>
      <c r="CH45" s="13">
        <v>0.0717219576137773</v>
      </c>
      <c r="CI45" s="13">
        <v>0.200602296972267</v>
      </c>
      <c r="CJ45" s="13">
        <v>0.177663968174732</v>
      </c>
      <c r="CK45" s="13">
        <v>0.0813639028551894</v>
      </c>
      <c r="CL45" s="13">
        <v>0.300014809135299</v>
      </c>
      <c r="CM45" s="13">
        <v>0.156475555065162</v>
      </c>
      <c r="CN45" s="13">
        <v>0.183948361799674</v>
      </c>
      <c r="CO45" s="13">
        <v>0.0846474384363536</v>
      </c>
      <c r="CP45" s="13">
        <v>0.101758439825734</v>
      </c>
      <c r="CQ45" s="13">
        <v>0.159035975245669</v>
      </c>
      <c r="CR45" s="13">
        <v>0.140103276893354</v>
      </c>
      <c r="CS45" s="13">
        <v>0.0734432095913333</v>
      </c>
      <c r="CT45" s="13">
        <v>0.0233917555111756</v>
      </c>
      <c r="CU45" s="13">
        <v>0.125579584609664</v>
      </c>
      <c r="CV45" s="13">
        <v>0.12767137945418</v>
      </c>
      <c r="CW45" s="13">
        <v>0.0553420681440737</v>
      </c>
      <c r="CX45" s="13">
        <v>0.0480770321370101</v>
      </c>
      <c r="CY45" s="13">
        <v>0.125603571287335</v>
      </c>
      <c r="CZ45" s="13">
        <v>0.119293801283393</v>
      </c>
      <c r="DA45" s="13">
        <v>0.053209233745392</v>
      </c>
      <c r="DB45" s="13">
        <v>0.0483029978540768</v>
      </c>
      <c r="DC45" s="13">
        <v>0.151236923086697</v>
      </c>
      <c r="DD45" s="13">
        <v>0.131436152230214</v>
      </c>
      <c r="DE45" s="13">
        <v>0.0594763071475088</v>
      </c>
      <c r="DF45" s="13">
        <v>0.0418181727176417</v>
      </c>
      <c r="DG45" s="13">
        <v>0.125453806284844</v>
      </c>
      <c r="DH45" s="13">
        <v>0.119980575906593</v>
      </c>
      <c r="DI45" s="13">
        <v>0.0561631214940437</v>
      </c>
      <c r="DJ45" s="13">
        <v>0.0580938589248003</v>
      </c>
      <c r="DK45" s="13">
        <v>0.0938054311628445</v>
      </c>
      <c r="DL45" s="13">
        <v>0.114178357890784</v>
      </c>
      <c r="DM45" s="13">
        <v>0.0301825094274122</v>
      </c>
      <c r="DN45" s="13">
        <v>0.078020880955429</v>
      </c>
      <c r="DO45" s="13">
        <v>0.106675456114147</v>
      </c>
      <c r="DP45" s="13">
        <v>0.101521782447565</v>
      </c>
      <c r="DQ45" s="13">
        <v>0.0277886835966812</v>
      </c>
      <c r="DR45" s="13">
        <v>0.0139034579420763</v>
      </c>
      <c r="DS45" s="13">
        <v>0.0846446086228414</v>
      </c>
      <c r="DT45" s="13">
        <v>0.0911912203383651</v>
      </c>
      <c r="DU45" s="13">
        <v>0.044238439840707</v>
      </c>
      <c r="DV45" s="13">
        <v>0.0360789290378183</v>
      </c>
      <c r="DW45" s="13">
        <v>0.0858160300457018</v>
      </c>
      <c r="DX45" s="13">
        <v>0.10359582810939</v>
      </c>
      <c r="DY45" s="13">
        <v>0.0462374698690633</v>
      </c>
      <c r="DZ45" s="13">
        <v>0.0174039800501</v>
      </c>
      <c r="EA45" s="13">
        <v>0.0930336972789849</v>
      </c>
      <c r="EB45" s="13">
        <v>0.0982574202208797</v>
      </c>
      <c r="EC45" s="13">
        <v>0.0280569907719126</v>
      </c>
      <c r="ED45" s="13">
        <v>0.0160745886990266</v>
      </c>
      <c r="EE45" s="13">
        <v>0.0529195612621804</v>
      </c>
      <c r="EF45" s="13">
        <v>0.0587076812162195</v>
      </c>
      <c r="EG45" s="13">
        <v>0.0219299209542851</v>
      </c>
      <c r="EH45" s="13">
        <v>0.0114371902634534</v>
      </c>
    </row>
    <row r="46" spans="1:138" ht="14.25" customHeight="1" outlineLevel="1">
      <c r="A46" s="62" t="s">
        <v>15</v>
      </c>
      <c r="B46" s="13">
        <v>0.02</v>
      </c>
      <c r="C46" s="13">
        <v>0.02</v>
      </c>
      <c r="D46" s="13">
        <v>0.02</v>
      </c>
      <c r="E46" s="13">
        <v>0.02</v>
      </c>
      <c r="F46" s="13">
        <v>0.02</v>
      </c>
      <c r="G46" s="13">
        <v>0.02</v>
      </c>
      <c r="H46" s="13">
        <v>0.02</v>
      </c>
      <c r="I46" s="13">
        <v>0.02</v>
      </c>
      <c r="J46" s="13">
        <v>0.02</v>
      </c>
      <c r="K46" s="13">
        <v>0.02</v>
      </c>
      <c r="L46" s="13">
        <v>0.02</v>
      </c>
      <c r="M46" s="13">
        <v>0.02</v>
      </c>
      <c r="N46" s="13">
        <v>0.02</v>
      </c>
      <c r="O46" s="13">
        <v>0.02</v>
      </c>
      <c r="P46" s="13">
        <v>0.02</v>
      </c>
      <c r="Q46" s="13">
        <v>0.02</v>
      </c>
      <c r="R46" s="13">
        <v>0.02</v>
      </c>
      <c r="S46" s="13">
        <v>0.02</v>
      </c>
      <c r="T46" s="13">
        <v>0.02</v>
      </c>
      <c r="U46" s="13">
        <v>0.02</v>
      </c>
      <c r="V46" s="13">
        <v>0.02</v>
      </c>
      <c r="W46" s="13">
        <v>0.02</v>
      </c>
      <c r="X46" s="13">
        <v>0.02</v>
      </c>
      <c r="Y46" s="13">
        <v>0.02</v>
      </c>
      <c r="Z46" s="13">
        <v>0.02</v>
      </c>
      <c r="AA46" s="13">
        <v>0.02</v>
      </c>
      <c r="AB46" s="13">
        <v>0.02</v>
      </c>
      <c r="AC46" s="13">
        <v>0.02</v>
      </c>
      <c r="AD46" s="13">
        <v>0.02</v>
      </c>
      <c r="AE46" s="13">
        <v>0.02</v>
      </c>
      <c r="AF46" s="13">
        <v>0.02</v>
      </c>
      <c r="AG46" s="13">
        <v>0.02</v>
      </c>
      <c r="AH46" s="13">
        <v>0.02</v>
      </c>
      <c r="AI46" s="13">
        <v>0.02</v>
      </c>
      <c r="AJ46" s="13">
        <v>0.02</v>
      </c>
      <c r="AK46" s="13">
        <v>0.02</v>
      </c>
      <c r="AL46" s="13">
        <v>0.02</v>
      </c>
      <c r="AM46" s="13">
        <v>0.02</v>
      </c>
      <c r="AN46" s="13">
        <v>0.02</v>
      </c>
      <c r="AO46" s="13">
        <v>0.02</v>
      </c>
      <c r="AP46" s="13">
        <v>0.02</v>
      </c>
      <c r="AQ46" s="13">
        <v>0.02</v>
      </c>
      <c r="AR46" s="13">
        <v>0.02</v>
      </c>
      <c r="AS46" s="13">
        <v>0.02</v>
      </c>
      <c r="AT46" s="13">
        <v>0.02</v>
      </c>
      <c r="AU46" s="13">
        <v>0.02</v>
      </c>
      <c r="AV46" s="13">
        <v>0.02</v>
      </c>
      <c r="AW46" s="13">
        <v>0.02</v>
      </c>
      <c r="AX46" s="13">
        <v>0.02</v>
      </c>
      <c r="AY46" s="13">
        <v>0.02</v>
      </c>
      <c r="AZ46" s="13">
        <v>0.02</v>
      </c>
      <c r="BA46" s="13">
        <v>0.02</v>
      </c>
      <c r="BB46" s="13">
        <v>0.02</v>
      </c>
      <c r="BC46" s="13">
        <v>0.02</v>
      </c>
      <c r="BD46" s="13">
        <v>0.02</v>
      </c>
      <c r="BE46" s="13">
        <v>0.02</v>
      </c>
      <c r="BF46" s="13">
        <v>0.02</v>
      </c>
      <c r="BG46" s="13">
        <v>0.02</v>
      </c>
      <c r="BH46" s="13">
        <v>0.02</v>
      </c>
      <c r="BI46" s="13">
        <v>0.02</v>
      </c>
      <c r="BJ46" s="13">
        <v>0.02</v>
      </c>
      <c r="BK46" s="13">
        <v>0.02</v>
      </c>
      <c r="BL46" s="13">
        <v>0.02</v>
      </c>
      <c r="BM46" s="13">
        <v>0.02</v>
      </c>
      <c r="BN46" s="13">
        <v>0.02</v>
      </c>
      <c r="BO46" s="13">
        <v>0.02</v>
      </c>
      <c r="BP46" s="13">
        <v>0.02</v>
      </c>
      <c r="BQ46" s="13">
        <v>0.02</v>
      </c>
      <c r="BR46" s="13">
        <v>0.02</v>
      </c>
      <c r="BS46" s="13">
        <v>0.02</v>
      </c>
      <c r="BT46" s="13">
        <v>0.02</v>
      </c>
      <c r="BU46" s="13">
        <v>0.02</v>
      </c>
      <c r="BV46" s="13">
        <v>0.02</v>
      </c>
      <c r="BW46" s="13">
        <v>0.02</v>
      </c>
      <c r="BX46" s="13">
        <v>0.02</v>
      </c>
      <c r="BY46" s="13">
        <v>0.02</v>
      </c>
      <c r="BZ46" s="13">
        <v>0.02</v>
      </c>
      <c r="CA46" s="13">
        <v>0.02</v>
      </c>
      <c r="CB46" s="13">
        <v>0.02</v>
      </c>
      <c r="CC46" s="13">
        <v>0.02</v>
      </c>
      <c r="CD46" s="13">
        <v>0</v>
      </c>
      <c r="CE46" s="13">
        <v>0</v>
      </c>
      <c r="CF46" s="13">
        <v>0.00368782884374719</v>
      </c>
      <c r="CG46" s="13">
        <v>0.0151827571989516</v>
      </c>
      <c r="CH46" s="13">
        <v>0.0153274468944213</v>
      </c>
      <c r="CI46" s="13">
        <v>0.00726358499154567</v>
      </c>
      <c r="CJ46" s="13">
        <v>0.0127812256262294</v>
      </c>
      <c r="CK46" s="13">
        <v>0.0113598629362484</v>
      </c>
      <c r="CL46" s="13">
        <v>0.013566950485089</v>
      </c>
      <c r="CM46" s="13">
        <v>0.00561563513872287</v>
      </c>
      <c r="CN46" s="13">
        <v>0.00745229161647476</v>
      </c>
      <c r="CO46" s="13">
        <v>0.0120480899339872</v>
      </c>
      <c r="CP46" s="13">
        <v>0.00282895438766073</v>
      </c>
      <c r="CQ46" s="13">
        <v>0.00898662859920352</v>
      </c>
      <c r="CR46" s="13">
        <v>0</v>
      </c>
      <c r="CS46" s="13">
        <v>0.00934402693127168</v>
      </c>
      <c r="CT46" s="13">
        <v>0.00596692760079764</v>
      </c>
      <c r="CU46" s="13">
        <v>0.00593782063689141</v>
      </c>
      <c r="CV46" s="13">
        <v>0</v>
      </c>
      <c r="CW46" s="13">
        <v>0</v>
      </c>
      <c r="CX46" s="13">
        <v>0.000741679905970294</v>
      </c>
      <c r="CY46" s="13">
        <v>0.00343883180203775</v>
      </c>
      <c r="CZ46" s="13">
        <v>0.00722705459016271</v>
      </c>
      <c r="DA46" s="13">
        <v>0.00329409081941301</v>
      </c>
      <c r="DB46" s="13">
        <v>0.00340155160948807</v>
      </c>
      <c r="DC46" s="13">
        <v>0.00395298628007557</v>
      </c>
      <c r="DD46" s="13">
        <v>0.00295042424107161</v>
      </c>
      <c r="DE46" s="13">
        <v>0.00111515361492032</v>
      </c>
      <c r="DF46" s="13">
        <v>0.00197977540688132</v>
      </c>
      <c r="DG46" s="13">
        <v>0</v>
      </c>
      <c r="DH46" s="13">
        <v>0</v>
      </c>
      <c r="DI46" s="13">
        <v>0</v>
      </c>
      <c r="DJ46" s="13">
        <v>0</v>
      </c>
      <c r="DK46" s="13">
        <v>0</v>
      </c>
      <c r="DL46" s="13">
        <v>0</v>
      </c>
      <c r="DM46" s="13">
        <v>0</v>
      </c>
      <c r="DN46" s="13">
        <v>0</v>
      </c>
      <c r="DO46" s="13">
        <v>0</v>
      </c>
      <c r="DP46" s="13">
        <v>0</v>
      </c>
      <c r="DQ46" s="13">
        <v>0</v>
      </c>
      <c r="DR46" s="13">
        <v>0</v>
      </c>
      <c r="DS46" s="13">
        <v>0</v>
      </c>
      <c r="DT46" s="13">
        <v>0</v>
      </c>
      <c r="DU46" s="13">
        <v>0</v>
      </c>
      <c r="DV46" s="13">
        <v>0</v>
      </c>
      <c r="DW46" s="13">
        <v>0</v>
      </c>
      <c r="DX46" s="13">
        <v>0</v>
      </c>
      <c r="DY46" s="13">
        <v>0</v>
      </c>
      <c r="DZ46" s="13">
        <v>0</v>
      </c>
      <c r="EA46" s="13">
        <v>0</v>
      </c>
      <c r="EB46" s="13">
        <v>0</v>
      </c>
      <c r="EC46" s="13">
        <v>0.00047619799224119</v>
      </c>
      <c r="ED46" s="13">
        <v>0</v>
      </c>
      <c r="EE46" s="13">
        <v>0</v>
      </c>
      <c r="EF46" s="13">
        <v>0</v>
      </c>
      <c r="EG46" s="13">
        <v>0</v>
      </c>
      <c r="EH46" s="13">
        <v>0</v>
      </c>
    </row>
    <row r="47" spans="1:56" ht="14.25" customHeight="1">
      <c r="A47" s="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91" ht="14.25">
      <c r="A48" s="8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</row>
    <row r="49" spans="1:56" ht="14.25">
      <c r="A49" s="146" t="s">
        <v>98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</row>
    <row r="50" spans="1:56" ht="15">
      <c r="A50" s="9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</row>
    <row r="51" spans="1:79" ht="14.25">
      <c r="A51" s="7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</row>
    <row r="52" spans="1:79" ht="14.25">
      <c r="A52" s="7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</row>
    <row r="53" spans="1:56" ht="14.25">
      <c r="A53" s="7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</row>
    <row r="54" spans="1:56" ht="14.25">
      <c r="A54" s="7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</row>
    <row r="55" spans="1:56" ht="14.25">
      <c r="A55" s="7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</row>
    <row r="56" spans="1:56" ht="14.25">
      <c r="A56" s="7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</row>
    <row r="57" spans="1:56" ht="14.25">
      <c r="A57" s="7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</row>
    <row r="58" spans="1:56" ht="15">
      <c r="A58" s="7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</row>
    <row r="59" spans="1:56" ht="14.25">
      <c r="A59" s="7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</row>
    <row r="60" spans="1:56" s="13" customFormat="1" ht="14.25">
      <c r="A60" s="7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</row>
    <row r="61" spans="1:56" s="13" customFormat="1" ht="14.25">
      <c r="A61" s="7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</row>
    <row r="62" spans="1:56" s="13" customFormat="1" ht="14.2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</row>
    <row r="63" spans="1:56" s="13" customFormat="1" ht="14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</row>
    <row r="64" spans="1:56" s="13" customFormat="1" ht="14.2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</row>
    <row r="65" spans="1:56" s="13" customFormat="1" ht="14.2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</row>
    <row r="66" spans="1:56" s="13" customFormat="1" ht="14.2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</row>
    <row r="67" spans="1:56" s="13" customFormat="1" ht="14.2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</row>
    <row r="68" spans="1:56" s="13" customFormat="1" ht="14.2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</row>
    <row r="69" spans="1:56" s="13" customFormat="1" ht="14.2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</row>
    <row r="70" spans="1:56" s="13" customFormat="1" ht="14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</row>
    <row r="71" spans="1:56" s="13" customFormat="1" ht="14.2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</row>
    <row r="72" spans="1:56" s="13" customFormat="1" ht="14.2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</row>
    <row r="73" spans="1:56" s="13" customFormat="1" ht="14.2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</row>
    <row r="74" spans="1:56" s="13" customFormat="1" ht="14.2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</row>
    <row r="75" spans="1:56" s="13" customFormat="1" ht="14.2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</row>
    <row r="76" spans="1:56" s="13" customFormat="1" ht="14.2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</row>
    <row r="77" spans="1:56" s="13" customFormat="1" ht="14.2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</row>
    <row r="78" spans="1:56" s="13" customFormat="1" ht="14.2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</row>
    <row r="79" spans="1:56" s="13" customFormat="1" ht="14.25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</row>
    <row r="80" spans="1:56" s="13" customFormat="1" ht="14.25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</row>
    <row r="81" spans="1:56" s="13" customFormat="1" ht="14.25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</row>
    <row r="82" spans="1:56" s="13" customFormat="1" ht="14.25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</row>
  </sheetData>
  <hyperlinks>
    <hyperlink ref="A49" location="Contents!A1" display="Return to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A1:EP84"/>
  <sheetViews>
    <sheetView zoomScale="90" zoomScaleNormal="90" workbookViewId="0" topLeftCell="A1">
      <pane xSplit="1" ySplit="9" topLeftCell="DU10" activePane="bottomRight" state="frozen"/>
      <selection pane="topLeft" activeCell="A7" sqref="A7"/>
      <selection pane="topRight" activeCell="A7" sqref="A7"/>
      <selection pane="bottomLeft" activeCell="A7" sqref="A7"/>
      <selection pane="bottomRight" activeCell="EQ10" sqref="EQ10"/>
    </sheetView>
  </sheetViews>
  <sheetFormatPr defaultColWidth="8.625" defaultRowHeight="14.25" outlineLevelRow="2"/>
  <cols>
    <col min="1" max="1" width="64.625" style="3" bestFit="1" customWidth="1"/>
    <col min="2" max="5" width="6.375" style="3" bestFit="1" customWidth="1"/>
    <col min="6" max="97" width="6.125" style="3" bestFit="1" customWidth="1"/>
    <col min="98" max="112" width="6.125" style="13" bestFit="1" customWidth="1"/>
    <col min="113" max="113" width="7.875" style="13" customWidth="1"/>
    <col min="114" max="124" width="6.125" style="13" bestFit="1" customWidth="1"/>
    <col min="125" max="133" width="7.00390625" style="13" bestFit="1" customWidth="1"/>
    <col min="134" max="134" width="7.00390625" style="13" customWidth="1"/>
    <col min="135" max="135" width="7.00390625" style="2" customWidth="1"/>
    <col min="136" max="136" width="7.00390625" style="13" customWidth="1"/>
    <col min="137" max="137" width="7.00390625" style="2" customWidth="1"/>
    <col min="138" max="138" width="7.00390625" style="13" bestFit="1" customWidth="1"/>
    <col min="139" max="139" width="7.00390625" style="2" customWidth="1"/>
    <col min="140" max="140" width="7.00390625" style="13" bestFit="1" customWidth="1"/>
    <col min="141" max="16384" width="8.625" style="2" customWidth="1"/>
  </cols>
  <sheetData>
    <row r="1" spans="1:140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F1" s="2"/>
      <c r="EH1" s="2"/>
      <c r="EJ1" s="2"/>
    </row>
    <row r="2" spans="98:140" ht="14.25"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F2" s="2"/>
      <c r="EH2" s="2"/>
      <c r="EJ2" s="2"/>
    </row>
    <row r="3" spans="98:140" ht="14.25"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F3" s="2"/>
      <c r="EH3" s="2"/>
      <c r="EJ3" s="2"/>
    </row>
    <row r="4" spans="98:140" ht="14.25"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F4" s="2"/>
      <c r="EH4" s="2"/>
      <c r="EJ4" s="2"/>
    </row>
    <row r="5" spans="98:140" ht="15"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F5" s="2"/>
      <c r="EH5" s="2"/>
      <c r="EJ5" s="2"/>
    </row>
    <row r="6" spans="98:140" ht="14.25"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F6" s="2"/>
      <c r="EH6" s="2"/>
      <c r="EJ6" s="2"/>
    </row>
    <row r="7" spans="1:140" ht="21">
      <c r="A7" s="60" t="s">
        <v>90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F7" s="2"/>
      <c r="EH7" s="2"/>
      <c r="EJ7" s="2"/>
    </row>
    <row r="8" spans="1:140" ht="14.25">
      <c r="A8" s="39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F8" s="2"/>
      <c r="EH8" s="2"/>
      <c r="EJ8" s="2"/>
    </row>
    <row r="9" spans="1:146" ht="14.25" customHeight="1">
      <c r="A9" s="41" t="s">
        <v>0</v>
      </c>
      <c r="B9" s="17">
        <v>1878</v>
      </c>
      <c r="C9" s="17">
        <f>B9+1</f>
        <v>1879</v>
      </c>
      <c r="D9" s="17">
        <f aca="true" t="shared" si="0" ref="D9:BO9">C9+1</f>
        <v>1880</v>
      </c>
      <c r="E9" s="17">
        <f t="shared" si="0"/>
        <v>1881</v>
      </c>
      <c r="F9" s="17">
        <f t="shared" si="0"/>
        <v>1882</v>
      </c>
      <c r="G9" s="17">
        <f t="shared" si="0"/>
        <v>1883</v>
      </c>
      <c r="H9" s="17">
        <f t="shared" si="0"/>
        <v>1884</v>
      </c>
      <c r="I9" s="17">
        <f t="shared" si="0"/>
        <v>1885</v>
      </c>
      <c r="J9" s="17">
        <f t="shared" si="0"/>
        <v>1886</v>
      </c>
      <c r="K9" s="17">
        <f t="shared" si="0"/>
        <v>1887</v>
      </c>
      <c r="L9" s="17">
        <f t="shared" si="0"/>
        <v>1888</v>
      </c>
      <c r="M9" s="17">
        <f t="shared" si="0"/>
        <v>1889</v>
      </c>
      <c r="N9" s="17">
        <f t="shared" si="0"/>
        <v>1890</v>
      </c>
      <c r="O9" s="17">
        <f t="shared" si="0"/>
        <v>1891</v>
      </c>
      <c r="P9" s="17">
        <f t="shared" si="0"/>
        <v>1892</v>
      </c>
      <c r="Q9" s="17">
        <f t="shared" si="0"/>
        <v>1893</v>
      </c>
      <c r="R9" s="17">
        <f t="shared" si="0"/>
        <v>1894</v>
      </c>
      <c r="S9" s="17">
        <f t="shared" si="0"/>
        <v>1895</v>
      </c>
      <c r="T9" s="17">
        <f t="shared" si="0"/>
        <v>1896</v>
      </c>
      <c r="U9" s="17">
        <f t="shared" si="0"/>
        <v>1897</v>
      </c>
      <c r="V9" s="17">
        <f t="shared" si="0"/>
        <v>1898</v>
      </c>
      <c r="W9" s="17">
        <f t="shared" si="0"/>
        <v>1899</v>
      </c>
      <c r="X9" s="17">
        <f t="shared" si="0"/>
        <v>1900</v>
      </c>
      <c r="Y9" s="17">
        <f t="shared" si="0"/>
        <v>1901</v>
      </c>
      <c r="Z9" s="17">
        <f t="shared" si="0"/>
        <v>1902</v>
      </c>
      <c r="AA9" s="17">
        <f t="shared" si="0"/>
        <v>1903</v>
      </c>
      <c r="AB9" s="17">
        <f t="shared" si="0"/>
        <v>1904</v>
      </c>
      <c r="AC9" s="17">
        <f t="shared" si="0"/>
        <v>1905</v>
      </c>
      <c r="AD9" s="17">
        <f t="shared" si="0"/>
        <v>1906</v>
      </c>
      <c r="AE9" s="17">
        <f t="shared" si="0"/>
        <v>1907</v>
      </c>
      <c r="AF9" s="17">
        <f t="shared" si="0"/>
        <v>1908</v>
      </c>
      <c r="AG9" s="17">
        <f t="shared" si="0"/>
        <v>1909</v>
      </c>
      <c r="AH9" s="17">
        <f t="shared" si="0"/>
        <v>1910</v>
      </c>
      <c r="AI9" s="17">
        <f t="shared" si="0"/>
        <v>1911</v>
      </c>
      <c r="AJ9" s="17">
        <f t="shared" si="0"/>
        <v>1912</v>
      </c>
      <c r="AK9" s="17">
        <f t="shared" si="0"/>
        <v>1913</v>
      </c>
      <c r="AL9" s="17">
        <f t="shared" si="0"/>
        <v>1914</v>
      </c>
      <c r="AM9" s="17">
        <f t="shared" si="0"/>
        <v>1915</v>
      </c>
      <c r="AN9" s="17">
        <f t="shared" si="0"/>
        <v>1916</v>
      </c>
      <c r="AO9" s="17">
        <f t="shared" si="0"/>
        <v>1917</v>
      </c>
      <c r="AP9" s="17">
        <f t="shared" si="0"/>
        <v>1918</v>
      </c>
      <c r="AQ9" s="17">
        <f t="shared" si="0"/>
        <v>1919</v>
      </c>
      <c r="AR9" s="17">
        <f t="shared" si="0"/>
        <v>1920</v>
      </c>
      <c r="AS9" s="17">
        <f t="shared" si="0"/>
        <v>1921</v>
      </c>
      <c r="AT9" s="17">
        <f t="shared" si="0"/>
        <v>1922</v>
      </c>
      <c r="AU9" s="17">
        <f t="shared" si="0"/>
        <v>1923</v>
      </c>
      <c r="AV9" s="17">
        <f t="shared" si="0"/>
        <v>1924</v>
      </c>
      <c r="AW9" s="17">
        <f t="shared" si="0"/>
        <v>1925</v>
      </c>
      <c r="AX9" s="17">
        <f t="shared" si="0"/>
        <v>1926</v>
      </c>
      <c r="AY9" s="17">
        <f t="shared" si="0"/>
        <v>1927</v>
      </c>
      <c r="AZ9" s="17">
        <f t="shared" si="0"/>
        <v>1928</v>
      </c>
      <c r="BA9" s="17">
        <f t="shared" si="0"/>
        <v>1929</v>
      </c>
      <c r="BB9" s="17">
        <f t="shared" si="0"/>
        <v>1930</v>
      </c>
      <c r="BC9" s="17">
        <f t="shared" si="0"/>
        <v>1931</v>
      </c>
      <c r="BD9" s="17">
        <f t="shared" si="0"/>
        <v>1932</v>
      </c>
      <c r="BE9" s="17">
        <f t="shared" si="0"/>
        <v>1933</v>
      </c>
      <c r="BF9" s="17">
        <f t="shared" si="0"/>
        <v>1934</v>
      </c>
      <c r="BG9" s="17">
        <f t="shared" si="0"/>
        <v>1935</v>
      </c>
      <c r="BH9" s="17">
        <f t="shared" si="0"/>
        <v>1936</v>
      </c>
      <c r="BI9" s="17">
        <f t="shared" si="0"/>
        <v>1937</v>
      </c>
      <c r="BJ9" s="17">
        <f t="shared" si="0"/>
        <v>1938</v>
      </c>
      <c r="BK9" s="17">
        <f t="shared" si="0"/>
        <v>1939</v>
      </c>
      <c r="BL9" s="17">
        <f t="shared" si="0"/>
        <v>1940</v>
      </c>
      <c r="BM9" s="17">
        <f t="shared" si="0"/>
        <v>1941</v>
      </c>
      <c r="BN9" s="17">
        <f t="shared" si="0"/>
        <v>1942</v>
      </c>
      <c r="BO9" s="17">
        <f t="shared" si="0"/>
        <v>1943</v>
      </c>
      <c r="BP9" s="17">
        <f aca="true" t="shared" si="1" ref="BP9:EA9">BO9+1</f>
        <v>1944</v>
      </c>
      <c r="BQ9" s="17">
        <f t="shared" si="1"/>
        <v>1945</v>
      </c>
      <c r="BR9" s="17">
        <f t="shared" si="1"/>
        <v>1946</v>
      </c>
      <c r="BS9" s="17">
        <f t="shared" si="1"/>
        <v>1947</v>
      </c>
      <c r="BT9" s="17">
        <f t="shared" si="1"/>
        <v>1948</v>
      </c>
      <c r="BU9" s="17">
        <f t="shared" si="1"/>
        <v>1949</v>
      </c>
      <c r="BV9" s="17">
        <f t="shared" si="1"/>
        <v>1950</v>
      </c>
      <c r="BW9" s="17">
        <f t="shared" si="1"/>
        <v>1951</v>
      </c>
      <c r="BX9" s="17">
        <f t="shared" si="1"/>
        <v>1952</v>
      </c>
      <c r="BY9" s="17">
        <f t="shared" si="1"/>
        <v>1953</v>
      </c>
      <c r="BZ9" s="17">
        <f t="shared" si="1"/>
        <v>1954</v>
      </c>
      <c r="CA9" s="17">
        <f t="shared" si="1"/>
        <v>1955</v>
      </c>
      <c r="CB9" s="17">
        <f t="shared" si="1"/>
        <v>1956</v>
      </c>
      <c r="CC9" s="17">
        <f t="shared" si="1"/>
        <v>1957</v>
      </c>
      <c r="CD9" s="17">
        <f t="shared" si="1"/>
        <v>1958</v>
      </c>
      <c r="CE9" s="17">
        <f t="shared" si="1"/>
        <v>1959</v>
      </c>
      <c r="CF9" s="17">
        <f t="shared" si="1"/>
        <v>1960</v>
      </c>
      <c r="CG9" s="17">
        <f t="shared" si="1"/>
        <v>1961</v>
      </c>
      <c r="CH9" s="17">
        <f t="shared" si="1"/>
        <v>1962</v>
      </c>
      <c r="CI9" s="17">
        <f t="shared" si="1"/>
        <v>1963</v>
      </c>
      <c r="CJ9" s="17">
        <f t="shared" si="1"/>
        <v>1964</v>
      </c>
      <c r="CK9" s="17">
        <f t="shared" si="1"/>
        <v>1965</v>
      </c>
      <c r="CL9" s="17">
        <f t="shared" si="1"/>
        <v>1966</v>
      </c>
      <c r="CM9" s="17">
        <f t="shared" si="1"/>
        <v>1967</v>
      </c>
      <c r="CN9" s="17">
        <f t="shared" si="1"/>
        <v>1968</v>
      </c>
      <c r="CO9" s="17">
        <f t="shared" si="1"/>
        <v>1969</v>
      </c>
      <c r="CP9" s="17">
        <f t="shared" si="1"/>
        <v>1970</v>
      </c>
      <c r="CQ9" s="17">
        <f t="shared" si="1"/>
        <v>1971</v>
      </c>
      <c r="CR9" s="17">
        <f t="shared" si="1"/>
        <v>1972</v>
      </c>
      <c r="CS9" s="17">
        <f t="shared" si="1"/>
        <v>1973</v>
      </c>
      <c r="CT9" s="17">
        <f t="shared" si="1"/>
        <v>1974</v>
      </c>
      <c r="CU9" s="17">
        <f t="shared" si="1"/>
        <v>1975</v>
      </c>
      <c r="CV9" s="17">
        <f t="shared" si="1"/>
        <v>1976</v>
      </c>
      <c r="CW9" s="17">
        <f t="shared" si="1"/>
        <v>1977</v>
      </c>
      <c r="CX9" s="17">
        <f t="shared" si="1"/>
        <v>1978</v>
      </c>
      <c r="CY9" s="17">
        <f t="shared" si="1"/>
        <v>1979</v>
      </c>
      <c r="CZ9" s="17">
        <f t="shared" si="1"/>
        <v>1980</v>
      </c>
      <c r="DA9" s="17">
        <f t="shared" si="1"/>
        <v>1981</v>
      </c>
      <c r="DB9" s="17">
        <f t="shared" si="1"/>
        <v>1982</v>
      </c>
      <c r="DC9" s="17">
        <f t="shared" si="1"/>
        <v>1983</v>
      </c>
      <c r="DD9" s="17">
        <f t="shared" si="1"/>
        <v>1984</v>
      </c>
      <c r="DE9" s="17">
        <f t="shared" si="1"/>
        <v>1985</v>
      </c>
      <c r="DF9" s="17">
        <f t="shared" si="1"/>
        <v>1986</v>
      </c>
      <c r="DG9" s="17">
        <f t="shared" si="1"/>
        <v>1987</v>
      </c>
      <c r="DH9" s="17">
        <f t="shared" si="1"/>
        <v>1988</v>
      </c>
      <c r="DI9" s="17">
        <f t="shared" si="1"/>
        <v>1989</v>
      </c>
      <c r="DJ9" s="17">
        <f t="shared" si="1"/>
        <v>1990</v>
      </c>
      <c r="DK9" s="17">
        <f t="shared" si="1"/>
        <v>1991</v>
      </c>
      <c r="DL9" s="17">
        <f t="shared" si="1"/>
        <v>1992</v>
      </c>
      <c r="DM9" s="17">
        <f t="shared" si="1"/>
        <v>1993</v>
      </c>
      <c r="DN9" s="17">
        <f t="shared" si="1"/>
        <v>1994</v>
      </c>
      <c r="DO9" s="17">
        <f t="shared" si="1"/>
        <v>1995</v>
      </c>
      <c r="DP9" s="17">
        <f t="shared" si="1"/>
        <v>1996</v>
      </c>
      <c r="DQ9" s="17">
        <f t="shared" si="1"/>
        <v>1997</v>
      </c>
      <c r="DR9" s="17">
        <f t="shared" si="1"/>
        <v>1998</v>
      </c>
      <c r="DS9" s="17">
        <f t="shared" si="1"/>
        <v>1999</v>
      </c>
      <c r="DT9" s="17">
        <f t="shared" si="1"/>
        <v>2000</v>
      </c>
      <c r="DU9" s="17">
        <f t="shared" si="1"/>
        <v>2001</v>
      </c>
      <c r="DV9" s="17">
        <f t="shared" si="1"/>
        <v>2002</v>
      </c>
      <c r="DW9" s="17">
        <f t="shared" si="1"/>
        <v>2003</v>
      </c>
      <c r="DX9" s="17">
        <f t="shared" si="1"/>
        <v>2004</v>
      </c>
      <c r="DY9" s="17">
        <f t="shared" si="1"/>
        <v>2005</v>
      </c>
      <c r="DZ9" s="17">
        <f t="shared" si="1"/>
        <v>2006</v>
      </c>
      <c r="EA9" s="17">
        <f t="shared" si="1"/>
        <v>2007</v>
      </c>
      <c r="EB9" s="17">
        <f aca="true" t="shared" si="2" ref="EB9:EP9">EA9+1</f>
        <v>2008</v>
      </c>
      <c r="EC9" s="17">
        <f t="shared" si="2"/>
        <v>2009</v>
      </c>
      <c r="ED9" s="17">
        <f t="shared" si="2"/>
        <v>2010</v>
      </c>
      <c r="EE9" s="17">
        <f t="shared" si="2"/>
        <v>2011</v>
      </c>
      <c r="EF9" s="17">
        <f t="shared" si="2"/>
        <v>2012</v>
      </c>
      <c r="EG9" s="17">
        <f t="shared" si="2"/>
        <v>2013</v>
      </c>
      <c r="EH9" s="17">
        <f t="shared" si="2"/>
        <v>2014</v>
      </c>
      <c r="EI9" s="17">
        <f t="shared" si="2"/>
        <v>2015</v>
      </c>
      <c r="EJ9" s="17">
        <f t="shared" si="2"/>
        <v>2016</v>
      </c>
      <c r="EK9" s="17">
        <f t="shared" si="2"/>
        <v>2017</v>
      </c>
      <c r="EL9" s="17">
        <f t="shared" si="2"/>
        <v>2018</v>
      </c>
      <c r="EM9" s="17">
        <f t="shared" si="2"/>
        <v>2019</v>
      </c>
      <c r="EN9" s="17">
        <f t="shared" si="2"/>
        <v>2020</v>
      </c>
      <c r="EO9" s="17">
        <f t="shared" si="2"/>
        <v>2021</v>
      </c>
      <c r="EP9" s="17">
        <f t="shared" si="2"/>
        <v>2022</v>
      </c>
    </row>
    <row r="10" spans="1:146" ht="14.25" customHeight="1">
      <c r="A10" s="25" t="s">
        <v>20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36">
        <v>51.512727931560754</v>
      </c>
      <c r="DJ10" s="36">
        <v>52.21610825445656</v>
      </c>
      <c r="DK10" s="36">
        <v>46.70598918655417</v>
      </c>
      <c r="DL10" s="36">
        <v>50.807000847890194</v>
      </c>
      <c r="DM10" s="36">
        <v>60.078757310095654</v>
      </c>
      <c r="DN10" s="36">
        <v>54.824517118014455</v>
      </c>
      <c r="DO10" s="36">
        <v>49.550942109937125</v>
      </c>
      <c r="DP10" s="36">
        <v>39.49083877606742</v>
      </c>
      <c r="DQ10" s="36">
        <v>49.30490147461384</v>
      </c>
      <c r="DR10" s="36">
        <v>48.725525340891465</v>
      </c>
      <c r="DS10" s="36">
        <v>48.15984150945072</v>
      </c>
      <c r="DT10" s="36">
        <v>47.31525699932</v>
      </c>
      <c r="DU10" s="36">
        <v>59.50047658972001</v>
      </c>
      <c r="DV10" s="36">
        <v>48.831795075120006</v>
      </c>
      <c r="DW10" s="36">
        <v>81.95035918369003</v>
      </c>
      <c r="DX10" s="36">
        <v>94.38488695867719</v>
      </c>
      <c r="DY10" s="36">
        <v>96.77309869134001</v>
      </c>
      <c r="DZ10" s="36">
        <v>85.41350010652096</v>
      </c>
      <c r="EA10" s="36">
        <v>74.05947335785234</v>
      </c>
      <c r="EB10" s="36">
        <v>84.25985022650337</v>
      </c>
      <c r="EC10" s="36">
        <v>62.94268141919724</v>
      </c>
      <c r="ED10" s="36">
        <v>58.40076752391024</v>
      </c>
      <c r="EE10" s="36">
        <v>60.671097989212996</v>
      </c>
      <c r="EF10" s="36">
        <v>69.42491420360336</v>
      </c>
      <c r="EG10" s="36">
        <v>64.95140402439519</v>
      </c>
      <c r="EH10" s="36">
        <v>61.335700028696245</v>
      </c>
      <c r="EI10" s="36">
        <v>59.846656560543344</v>
      </c>
      <c r="EJ10" s="36">
        <v>50.46625130500607</v>
      </c>
      <c r="EK10" s="36">
        <v>50.98450666094209</v>
      </c>
      <c r="EL10" s="36">
        <v>50.236363671778804</v>
      </c>
      <c r="EM10" s="36">
        <v>56.312893989619496</v>
      </c>
      <c r="EN10" s="36">
        <v>52.62219000631918</v>
      </c>
      <c r="EO10" s="36">
        <v>64.82303188631919</v>
      </c>
      <c r="EP10" s="36">
        <v>42.722753820723305</v>
      </c>
    </row>
    <row r="11" spans="1:146" ht="14.25" customHeight="1" outlineLevel="1">
      <c r="A11" s="2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</row>
    <row r="12" spans="1:146" ht="14.25" customHeight="1" outlineLevel="1">
      <c r="A12" s="61" t="s">
        <v>4</v>
      </c>
      <c r="B12" s="5">
        <v>4.316832979754328</v>
      </c>
      <c r="C12" s="5">
        <v>6.15300804064849</v>
      </c>
      <c r="D12" s="5">
        <v>7.981351981351981</v>
      </c>
      <c r="E12" s="5">
        <v>8.974987559257222</v>
      </c>
      <c r="F12" s="5">
        <v>10.066315706765145</v>
      </c>
      <c r="G12" s="5">
        <v>11.223697650663944</v>
      </c>
      <c r="H12" s="5">
        <v>12.780757507071291</v>
      </c>
      <c r="I12" s="5">
        <v>13.885402711180088</v>
      </c>
      <c r="J12" s="5">
        <v>14.699151600211698</v>
      </c>
      <c r="K12" s="5">
        <v>15.49340996966342</v>
      </c>
      <c r="L12" s="5">
        <v>17.139376072670828</v>
      </c>
      <c r="M12" s="5">
        <v>16.28434195506516</v>
      </c>
      <c r="N12" s="5">
        <v>17.356842032709118</v>
      </c>
      <c r="O12" s="5">
        <v>18.61910007990772</v>
      </c>
      <c r="P12" s="5">
        <v>18.854779277711486</v>
      </c>
      <c r="Q12" s="5">
        <v>19.066406120361385</v>
      </c>
      <c r="R12" s="5">
        <v>20.01497627796239</v>
      </c>
      <c r="S12" s="5">
        <v>20.622383399260638</v>
      </c>
      <c r="T12" s="5">
        <v>22.17804742653466</v>
      </c>
      <c r="U12" s="5">
        <v>23.82893506911002</v>
      </c>
      <c r="V12" s="5">
        <v>25.33673232721436</v>
      </c>
      <c r="W12" s="5">
        <v>27.334450587684426</v>
      </c>
      <c r="X12" s="5">
        <v>30.766281562902595</v>
      </c>
      <c r="Y12" s="5">
        <v>34.84939953997701</v>
      </c>
      <c r="Z12" s="5">
        <v>38.34924449571619</v>
      </c>
      <c r="AA12" s="5">
        <v>39.82704341787293</v>
      </c>
      <c r="AB12" s="5">
        <v>42.94428141252956</v>
      </c>
      <c r="AC12" s="5">
        <v>44.21316659836046</v>
      </c>
      <c r="AD12" s="5">
        <v>48.4672740060706</v>
      </c>
      <c r="AE12" s="5">
        <v>51.72957148908096</v>
      </c>
      <c r="AF12" s="5">
        <v>52.67444293339813</v>
      </c>
      <c r="AG12" s="5">
        <v>54.36585306460101</v>
      </c>
      <c r="AH12" s="5">
        <v>62.97128990445538</v>
      </c>
      <c r="AI12" s="5">
        <v>58.72024003549916</v>
      </c>
      <c r="AJ12" s="5">
        <v>61.01449732919912</v>
      </c>
      <c r="AK12" s="5">
        <v>52.87644255834628</v>
      </c>
      <c r="AL12" s="5">
        <v>64.80471162462788</v>
      </c>
      <c r="AM12" s="5">
        <v>62.558347181555284</v>
      </c>
      <c r="AN12" s="5">
        <v>63.088569229543154</v>
      </c>
      <c r="AO12" s="5">
        <v>57.13274365878773</v>
      </c>
      <c r="AP12" s="5">
        <v>55.10927095935103</v>
      </c>
      <c r="AQ12" s="5">
        <v>49.422875880118795</v>
      </c>
      <c r="AR12" s="5">
        <v>48.972297672542574</v>
      </c>
      <c r="AS12" s="5">
        <v>47.83820595255423</v>
      </c>
      <c r="AT12" s="5">
        <v>49.88586816166121</v>
      </c>
      <c r="AU12" s="5">
        <v>52.186758004885306</v>
      </c>
      <c r="AV12" s="5">
        <v>56.229092912977386</v>
      </c>
      <c r="AW12" s="5">
        <v>56.59516709532726</v>
      </c>
      <c r="AX12" s="5">
        <v>60.97251052100361</v>
      </c>
      <c r="AY12" s="5">
        <v>64.83350737875777</v>
      </c>
      <c r="AZ12" s="5">
        <v>67.00895127535462</v>
      </c>
      <c r="BA12" s="5">
        <v>69.4079867744315</v>
      </c>
      <c r="BB12" s="5">
        <v>69.73957804417499</v>
      </c>
      <c r="BC12" s="5">
        <v>57.33737585260013</v>
      </c>
      <c r="BD12" s="5">
        <v>49.6802614560566</v>
      </c>
      <c r="BE12" s="5">
        <v>48.373000293269754</v>
      </c>
      <c r="BF12" s="5">
        <v>53.66951280760148</v>
      </c>
      <c r="BG12" s="5">
        <v>54.904024163684056</v>
      </c>
      <c r="BH12" s="5">
        <v>55.69175727552417</v>
      </c>
      <c r="BI12" s="5">
        <v>59.90881128992333</v>
      </c>
      <c r="BJ12" s="5">
        <v>58.63266910826669</v>
      </c>
      <c r="BK12" s="5">
        <v>61.94396634668185</v>
      </c>
      <c r="BL12" s="5">
        <v>66.80385879338446</v>
      </c>
      <c r="BM12" s="5">
        <v>69.9737635039302</v>
      </c>
      <c r="BN12" s="5">
        <v>69.82754821988271</v>
      </c>
      <c r="BO12" s="5">
        <v>72.91714633807004</v>
      </c>
      <c r="BP12" s="5">
        <v>72.31267047428821</v>
      </c>
      <c r="BQ12" s="5">
        <v>71.65550010505876</v>
      </c>
      <c r="BR12" s="5">
        <v>70.53758787888385</v>
      </c>
      <c r="BS12" s="5">
        <v>69.05364349405109</v>
      </c>
      <c r="BT12" s="5">
        <v>69.72762298377145</v>
      </c>
      <c r="BU12" s="5">
        <v>70.55694332466496</v>
      </c>
      <c r="BV12" s="5">
        <v>67.26473614623902</v>
      </c>
      <c r="BW12" s="5">
        <v>59.674948058614135</v>
      </c>
      <c r="BX12" s="5">
        <v>68.92873559633202</v>
      </c>
      <c r="BY12" s="5">
        <v>63.067568232230975</v>
      </c>
      <c r="BZ12" s="5">
        <v>65.2364875990579</v>
      </c>
      <c r="CA12" s="5">
        <v>64.14954267931437</v>
      </c>
      <c r="CB12" s="5">
        <v>65.76807957449736</v>
      </c>
      <c r="CC12" s="5">
        <v>65.89934260184569</v>
      </c>
      <c r="CD12" s="5">
        <v>68.41001322803946</v>
      </c>
      <c r="CE12" s="5">
        <v>70.53624565374801</v>
      </c>
      <c r="CF12" s="5">
        <v>74.86518341439499</v>
      </c>
      <c r="CG12" s="5">
        <v>72.50282106373953</v>
      </c>
      <c r="CH12" s="5">
        <v>63.50812526857489</v>
      </c>
      <c r="CI12" s="5">
        <v>67.44220150951816</v>
      </c>
      <c r="CJ12" s="5">
        <v>70.73563296765825</v>
      </c>
      <c r="CK12" s="5">
        <v>65.58325399134995</v>
      </c>
      <c r="CL12" s="5">
        <v>63.77720651827633</v>
      </c>
      <c r="CM12" s="5">
        <v>58.19481594893995</v>
      </c>
      <c r="CN12" s="5">
        <v>54.75255484536836</v>
      </c>
      <c r="CO12" s="5">
        <v>56.25886493184988</v>
      </c>
      <c r="CP12" s="5">
        <v>56.28634497106042</v>
      </c>
      <c r="CQ12" s="5">
        <v>50.06473268680462</v>
      </c>
      <c r="CR12" s="5">
        <v>51.34967578061783</v>
      </c>
      <c r="CS12" s="5">
        <v>58.2141495114041</v>
      </c>
      <c r="CT12" s="56">
        <v>60.37667661347753</v>
      </c>
      <c r="CU12" s="56">
        <v>57.325295976873996</v>
      </c>
      <c r="CV12" s="56">
        <v>58.6564947866482</v>
      </c>
      <c r="CW12" s="56">
        <v>55.54381287661315</v>
      </c>
      <c r="CX12" s="56">
        <v>51.22176867673432</v>
      </c>
      <c r="CY12" s="56">
        <v>45.705287501833084</v>
      </c>
      <c r="CZ12" s="56">
        <v>51.41571586991446</v>
      </c>
      <c r="DA12" s="56">
        <v>52.10177716708047</v>
      </c>
      <c r="DB12" s="56">
        <v>52.67702603505324</v>
      </c>
      <c r="DC12" s="56">
        <v>58.41562696619582</v>
      </c>
      <c r="DD12" s="56">
        <v>60.302872903978844</v>
      </c>
      <c r="DE12" s="56">
        <v>57.65271915794122</v>
      </c>
      <c r="DF12" s="56">
        <v>60.114519278168444</v>
      </c>
      <c r="DG12" s="56">
        <v>52.289051262313066</v>
      </c>
      <c r="DH12" s="56">
        <v>58.8390223986339</v>
      </c>
      <c r="DI12" s="56">
        <v>66.73063950843908</v>
      </c>
      <c r="DJ12" s="56">
        <v>62.725447267478174</v>
      </c>
      <c r="DK12" s="56">
        <v>65.80489865983074</v>
      </c>
      <c r="DL12" s="56">
        <v>74.93318164461347</v>
      </c>
      <c r="DM12" s="56">
        <v>84.5595367985758</v>
      </c>
      <c r="DN12" s="56">
        <v>77.64475202766062</v>
      </c>
      <c r="DO12" s="56">
        <v>95.21177823330179</v>
      </c>
      <c r="DP12" s="56">
        <v>97.21280933467216</v>
      </c>
      <c r="DQ12" s="56">
        <v>91.46806851915412</v>
      </c>
      <c r="DR12" s="56">
        <v>79.440229320259</v>
      </c>
      <c r="DS12" s="56">
        <v>91.70600515</v>
      </c>
      <c r="DT12" s="56">
        <v>91.35040373</v>
      </c>
      <c r="DU12" s="56">
        <v>103.78887908</v>
      </c>
      <c r="DV12" s="56">
        <v>119.32217732000001</v>
      </c>
      <c r="DW12" s="56">
        <v>135.48612198</v>
      </c>
      <c r="DX12" s="56">
        <v>136.98135985661054</v>
      </c>
      <c r="DY12" s="56">
        <v>139.43115345</v>
      </c>
      <c r="DZ12" s="56">
        <v>150.03479112760755</v>
      </c>
      <c r="EA12" s="56">
        <v>124.8216131638085</v>
      </c>
      <c r="EB12" s="56">
        <v>125.04830396179484</v>
      </c>
      <c r="EC12" s="56">
        <v>116.3309745098</v>
      </c>
      <c r="ED12" s="56">
        <v>138.8813888265</v>
      </c>
      <c r="EE12" s="56">
        <v>128.18101914399998</v>
      </c>
      <c r="EF12" s="56">
        <v>127.18578253</v>
      </c>
      <c r="EG12" s="56">
        <v>120.699721235</v>
      </c>
      <c r="EH12" s="56">
        <v>103.30917099</v>
      </c>
      <c r="EI12" s="56">
        <v>85.34233490000001</v>
      </c>
      <c r="EJ12" s="56">
        <v>71.57202972</v>
      </c>
      <c r="EK12" s="56">
        <v>72.453658575</v>
      </c>
      <c r="EL12" s="56">
        <v>79.58718242</v>
      </c>
      <c r="EM12" s="56">
        <v>74.83546511</v>
      </c>
      <c r="EN12" s="56">
        <v>68.4484256733</v>
      </c>
      <c r="EO12" s="56">
        <v>70.4567400889</v>
      </c>
      <c r="EP12" s="56">
        <v>65.9811084446</v>
      </c>
    </row>
    <row r="13" spans="1:146" ht="14.25" outlineLevel="2">
      <c r="A13" s="29" t="s">
        <v>5</v>
      </c>
      <c r="B13" s="12"/>
      <c r="C13" s="12"/>
      <c r="D13" s="12"/>
      <c r="E13" s="12"/>
      <c r="F13" s="12"/>
      <c r="G13" s="12"/>
      <c r="H13" s="13">
        <v>6.7565091912918</v>
      </c>
      <c r="I13" s="13">
        <v>8.216669803626326</v>
      </c>
      <c r="J13" s="13">
        <v>9.095175356044921</v>
      </c>
      <c r="K13" s="13">
        <v>10.112428634167765</v>
      </c>
      <c r="L13" s="13">
        <v>11.46009787314135</v>
      </c>
      <c r="M13" s="13">
        <v>10.693738628521237</v>
      </c>
      <c r="N13" s="13">
        <v>10.317679904636426</v>
      </c>
      <c r="O13" s="13">
        <v>12.361565970261623</v>
      </c>
      <c r="P13" s="13">
        <v>12.966810966810966</v>
      </c>
      <c r="Q13" s="13">
        <v>12.140441683919946</v>
      </c>
      <c r="R13" s="13">
        <v>13.341677646025472</v>
      </c>
      <c r="S13" s="13">
        <v>13.706035510383337</v>
      </c>
      <c r="T13" s="13">
        <v>15.096210552732291</v>
      </c>
      <c r="U13" s="13">
        <v>16.091473743647658</v>
      </c>
      <c r="V13" s="13">
        <v>17.162870945479643</v>
      </c>
      <c r="W13" s="13">
        <v>18.74245561202083</v>
      </c>
      <c r="X13" s="13">
        <v>21.477978543195935</v>
      </c>
      <c r="Y13" s="13">
        <v>24.35764477068825</v>
      </c>
      <c r="Z13" s="13">
        <v>26.97490432273041</v>
      </c>
      <c r="AA13" s="13">
        <v>28.045862350210175</v>
      </c>
      <c r="AB13" s="13">
        <v>29.91335717422674</v>
      </c>
      <c r="AC13" s="13">
        <v>30.760085325302718</v>
      </c>
      <c r="AD13" s="13">
        <v>34.34020327498588</v>
      </c>
      <c r="AE13" s="13">
        <v>37.74433778781605</v>
      </c>
      <c r="AF13" s="13">
        <v>38.413702239789195</v>
      </c>
      <c r="AG13" s="13">
        <v>40.071773636991026</v>
      </c>
      <c r="AH13" s="13">
        <v>47.672720998807954</v>
      </c>
      <c r="AI13" s="13">
        <v>43.29490557751427</v>
      </c>
      <c r="AJ13" s="13">
        <v>45.18338666164753</v>
      </c>
      <c r="AK13" s="13">
        <v>36.98146056841709</v>
      </c>
      <c r="AL13" s="13">
        <v>47.56452726017943</v>
      </c>
      <c r="AM13" s="13">
        <v>44.76240667545015</v>
      </c>
      <c r="AN13" s="13">
        <v>45.325741890959286</v>
      </c>
      <c r="AO13" s="13">
        <v>39.77711901624945</v>
      </c>
      <c r="AP13" s="13">
        <v>35.77131564088086</v>
      </c>
      <c r="AQ13" s="13">
        <v>30.633352155091284</v>
      </c>
      <c r="AR13" s="13">
        <v>29.43572369659326</v>
      </c>
      <c r="AS13" s="13">
        <v>28.489522554739946</v>
      </c>
      <c r="AT13" s="13">
        <v>30.86702428006776</v>
      </c>
      <c r="AU13" s="13">
        <v>29.823451910408433</v>
      </c>
      <c r="AV13" s="13">
        <v>34.58200012547839</v>
      </c>
      <c r="AW13" s="13">
        <v>33.29854445071837</v>
      </c>
      <c r="AX13" s="13">
        <v>38.132442436790264</v>
      </c>
      <c r="AY13" s="13">
        <v>41.13300708952883</v>
      </c>
      <c r="AZ13" s="13">
        <v>42.98811092289353</v>
      </c>
      <c r="BA13" s="13">
        <v>43.57560072777464</v>
      </c>
      <c r="BB13" s="13">
        <v>44.07635359809273</v>
      </c>
      <c r="BC13" s="13">
        <v>31.190601668862538</v>
      </c>
      <c r="BD13" s="13">
        <v>29.585576259489304</v>
      </c>
      <c r="BE13" s="13">
        <v>26.8958529393312</v>
      </c>
      <c r="BF13" s="13">
        <v>26.508814856640942</v>
      </c>
      <c r="BG13" s="13">
        <v>26.30243428069515</v>
      </c>
      <c r="BH13" s="13">
        <v>27.374333396072526</v>
      </c>
      <c r="BI13" s="13">
        <v>30.916274546709328</v>
      </c>
      <c r="BJ13" s="13">
        <v>31.167011732229124</v>
      </c>
      <c r="BK13" s="13">
        <v>33.29481146872451</v>
      </c>
      <c r="BL13" s="13">
        <v>36.48045674132631</v>
      </c>
      <c r="BM13" s="13">
        <v>37.596775205470855</v>
      </c>
      <c r="BN13" s="13">
        <v>37.44199761591066</v>
      </c>
      <c r="BO13" s="13">
        <v>36.300834431269216</v>
      </c>
      <c r="BP13" s="13">
        <v>34.04297634732417</v>
      </c>
      <c r="BQ13" s="13">
        <v>30.747913921826964</v>
      </c>
      <c r="BR13" s="13">
        <v>30.541501976284586</v>
      </c>
      <c r="BS13" s="13">
        <v>29.830792396009787</v>
      </c>
      <c r="BT13" s="13">
        <v>30.36366773323295</v>
      </c>
      <c r="BU13" s="13">
        <v>29.85500972457494</v>
      </c>
      <c r="BV13" s="13">
        <v>29.354633289415897</v>
      </c>
      <c r="BW13" s="13">
        <v>21.607660455486542</v>
      </c>
      <c r="BX13" s="13">
        <v>27.465148378191856</v>
      </c>
      <c r="BY13" s="13">
        <v>24.675607001693958</v>
      </c>
      <c r="BZ13" s="13">
        <v>25.943189660580966</v>
      </c>
      <c r="CA13" s="13">
        <v>24.978166760775455</v>
      </c>
      <c r="CB13" s="13">
        <v>25.532216575694836</v>
      </c>
      <c r="CC13" s="13">
        <v>26.521205847292805</v>
      </c>
      <c r="CD13" s="13">
        <v>26.73056653491436</v>
      </c>
      <c r="CE13" s="13">
        <v>26.802277432712216</v>
      </c>
      <c r="CF13" s="13">
        <v>25.502384089340612</v>
      </c>
      <c r="CG13" s="13">
        <v>24.112930547713155</v>
      </c>
      <c r="CH13" s="13">
        <v>22.345504736809083</v>
      </c>
      <c r="CI13" s="13">
        <v>21.071303093042225</v>
      </c>
      <c r="CJ13" s="13">
        <v>21.731946797164188</v>
      </c>
      <c r="CK13" s="13">
        <v>21.140943597465338</v>
      </c>
      <c r="CL13" s="13">
        <v>20.159263441872138</v>
      </c>
      <c r="CM13" s="13">
        <v>18.651389673128804</v>
      </c>
      <c r="CN13" s="13">
        <v>18.228715728715727</v>
      </c>
      <c r="CO13" s="13">
        <v>15.303030303030303</v>
      </c>
      <c r="CP13" s="13">
        <v>14.11393437480394</v>
      </c>
      <c r="CQ13" s="13">
        <v>12.217736369910282</v>
      </c>
      <c r="CR13" s="13">
        <v>11.982903569860092</v>
      </c>
      <c r="CS13" s="13">
        <v>13.24129493694711</v>
      </c>
      <c r="CT13" s="57">
        <v>13.244714222975093</v>
      </c>
      <c r="CU13" s="57">
        <v>14.34889265324048</v>
      </c>
      <c r="CV13" s="57">
        <v>13.975061170713344</v>
      </c>
      <c r="CW13" s="57">
        <v>12.197126544952631</v>
      </c>
      <c r="CX13" s="57">
        <v>11.411412259238347</v>
      </c>
      <c r="CY13" s="57">
        <v>12.038145429449777</v>
      </c>
      <c r="CZ13" s="57">
        <v>15.104241169458561</v>
      </c>
      <c r="DA13" s="57">
        <v>14.907992973210364</v>
      </c>
      <c r="DB13" s="57">
        <v>13.419662463140725</v>
      </c>
      <c r="DC13" s="57">
        <v>15.570362005144613</v>
      </c>
      <c r="DD13" s="57">
        <v>18.271033314511577</v>
      </c>
      <c r="DE13" s="57">
        <v>20.029550159984943</v>
      </c>
      <c r="DF13" s="57">
        <v>18.47895100069013</v>
      </c>
      <c r="DG13" s="57">
        <v>14.21848924022837</v>
      </c>
      <c r="DH13" s="57">
        <v>18.849676893155156</v>
      </c>
      <c r="DI13" s="57">
        <v>24.2535612546504</v>
      </c>
      <c r="DJ13" s="57">
        <v>20.7971955580651</v>
      </c>
      <c r="DK13" s="57">
        <v>23.1821318777841</v>
      </c>
      <c r="DL13" s="57">
        <v>29.5234958278437</v>
      </c>
      <c r="DM13" s="57">
        <v>38.3066064370412</v>
      </c>
      <c r="DN13" s="57">
        <v>39.6940523244871</v>
      </c>
      <c r="DO13" s="57">
        <v>54.039858539168</v>
      </c>
      <c r="DP13" s="57">
        <v>59.1732454801676</v>
      </c>
      <c r="DQ13" s="57">
        <v>43.6134006923533</v>
      </c>
      <c r="DR13" s="57">
        <v>36.3858733075411</v>
      </c>
      <c r="DS13" s="57">
        <v>50.80120384</v>
      </c>
      <c r="DT13" s="57">
        <v>53.0734431</v>
      </c>
      <c r="DU13" s="57">
        <v>59.75331061</v>
      </c>
      <c r="DV13" s="57">
        <v>71.41471692</v>
      </c>
      <c r="DW13" s="57">
        <v>73.72528</v>
      </c>
      <c r="DX13" s="57">
        <v>79.5119717408683</v>
      </c>
      <c r="DY13" s="57">
        <v>79.96394956</v>
      </c>
      <c r="DZ13" s="57">
        <v>86.5860137127743</v>
      </c>
      <c r="EA13" s="57">
        <v>63.5722125250133</v>
      </c>
      <c r="EB13" s="57">
        <v>73.2366145558985</v>
      </c>
      <c r="EC13" s="57">
        <v>65.09972327</v>
      </c>
      <c r="ED13" s="57">
        <v>81.23309291</v>
      </c>
      <c r="EE13" s="57">
        <v>73.41112645</v>
      </c>
      <c r="EF13" s="57">
        <v>71.76867259</v>
      </c>
      <c r="EG13" s="57">
        <v>71.88138057</v>
      </c>
      <c r="EH13" s="57">
        <v>61.08999781</v>
      </c>
      <c r="EI13" s="57">
        <v>44.43956278</v>
      </c>
      <c r="EJ13" s="57">
        <v>38.36075003</v>
      </c>
      <c r="EK13" s="57">
        <v>37.82994766</v>
      </c>
      <c r="EL13" s="57">
        <v>40.14161939</v>
      </c>
      <c r="EM13" s="57">
        <v>39.19172366</v>
      </c>
      <c r="EN13" s="57">
        <v>34.06357755</v>
      </c>
      <c r="EO13" s="57">
        <v>37.819409929</v>
      </c>
      <c r="EP13" s="57">
        <v>37.1258811008</v>
      </c>
    </row>
    <row r="14" spans="1:146" ht="14.25" outlineLevel="2">
      <c r="A14" s="29" t="s">
        <v>6</v>
      </c>
      <c r="B14" s="12"/>
      <c r="C14" s="12"/>
      <c r="D14" s="12"/>
      <c r="E14" s="12"/>
      <c r="F14" s="12"/>
      <c r="G14" s="12"/>
      <c r="H14" s="13">
        <v>5.773019512633756</v>
      </c>
      <c r="I14" s="13">
        <v>5.418195306177502</v>
      </c>
      <c r="J14" s="13">
        <v>5.424309864220843</v>
      </c>
      <c r="K14" s="13">
        <v>5.0971585289092705</v>
      </c>
      <c r="L14" s="13">
        <v>5.423410664508587</v>
      </c>
      <c r="M14" s="13">
        <v>5.286597428288823</v>
      </c>
      <c r="N14" s="13">
        <v>6.76811887420196</v>
      </c>
      <c r="O14" s="13">
        <v>5.913069867817642</v>
      </c>
      <c r="P14" s="13">
        <v>5.459131373077961</v>
      </c>
      <c r="Q14" s="13">
        <v>6.56042622066361</v>
      </c>
      <c r="R14" s="13">
        <v>6.240176243143602</v>
      </c>
      <c r="S14" s="13">
        <v>6.519782393669634</v>
      </c>
      <c r="T14" s="13">
        <v>6.630451398255553</v>
      </c>
      <c r="U14" s="13">
        <v>7.22306896861793</v>
      </c>
      <c r="V14" s="13">
        <v>7.646996672961064</v>
      </c>
      <c r="W14" s="13">
        <v>8.048556784461828</v>
      </c>
      <c r="X14" s="13">
        <v>8.624426760183436</v>
      </c>
      <c r="Y14" s="13">
        <v>9.697778976710728</v>
      </c>
      <c r="Z14" s="13">
        <v>10.356015646074994</v>
      </c>
      <c r="AA14" s="13">
        <v>10.57366693642658</v>
      </c>
      <c r="AB14" s="13">
        <v>11.61141084434853</v>
      </c>
      <c r="AC14" s="13">
        <v>11.877371639241076</v>
      </c>
      <c r="AD14" s="13">
        <v>12.470214009531517</v>
      </c>
      <c r="AE14" s="13">
        <v>12.285046308785182</v>
      </c>
      <c r="AF14" s="13">
        <v>12.713155291790306</v>
      </c>
      <c r="AG14" s="13">
        <v>12.904594910529628</v>
      </c>
      <c r="AH14" s="13">
        <v>13.728711446812337</v>
      </c>
      <c r="AI14" s="13">
        <v>13.830163654347631</v>
      </c>
      <c r="AJ14" s="13">
        <v>12.534754068878698</v>
      </c>
      <c r="AK14" s="13">
        <v>14.326814135419477</v>
      </c>
      <c r="AL14" s="13">
        <v>15.836952612175164</v>
      </c>
      <c r="AM14" s="13">
        <v>16.55954950094416</v>
      </c>
      <c r="AN14" s="13">
        <v>14.935504900638431</v>
      </c>
      <c r="AO14" s="13">
        <v>14.3707850013488</v>
      </c>
      <c r="AP14" s="13">
        <v>16.120380361478283</v>
      </c>
      <c r="AQ14" s="13">
        <v>15.630608758205197</v>
      </c>
      <c r="AR14" s="13">
        <v>16.34641668914666</v>
      </c>
      <c r="AS14" s="13">
        <v>15.99125528279831</v>
      </c>
      <c r="AT14" s="13">
        <v>16.224530168150345</v>
      </c>
      <c r="AU14" s="13">
        <v>19.651245391601474</v>
      </c>
      <c r="AV14" s="13">
        <v>19.162867547882385</v>
      </c>
      <c r="AW14" s="13">
        <v>20.81761981836166</v>
      </c>
      <c r="AX14" s="13">
        <v>20.689708659293228</v>
      </c>
      <c r="AY14" s="13">
        <v>21.800017983994245</v>
      </c>
      <c r="AZ14" s="13">
        <v>22.229475766567756</v>
      </c>
      <c r="BA14" s="13">
        <v>23.97369840841651</v>
      </c>
      <c r="BB14" s="13">
        <v>23.906865389803077</v>
      </c>
      <c r="BC14" s="13">
        <v>24.455557054221742</v>
      </c>
      <c r="BD14" s="13">
        <v>18.418689866019243</v>
      </c>
      <c r="BE14" s="13">
        <v>19.64845787249348</v>
      </c>
      <c r="BF14" s="13">
        <v>25.215425771063753</v>
      </c>
      <c r="BG14" s="13">
        <v>26.742042082546533</v>
      </c>
      <c r="BH14" s="13">
        <v>26.268456074094058</v>
      </c>
      <c r="BI14" s="13">
        <v>27.09641668914666</v>
      </c>
      <c r="BJ14" s="13">
        <v>25.4083490693283</v>
      </c>
      <c r="BK14" s="13">
        <v>26.494402481791205</v>
      </c>
      <c r="BL14" s="13">
        <v>28.15828162934988</v>
      </c>
      <c r="BM14" s="13">
        <v>30.287024548152143</v>
      </c>
      <c r="BN14" s="13">
        <v>28.077443575218055</v>
      </c>
      <c r="BO14" s="13">
        <v>34.35797140544915</v>
      </c>
      <c r="BP14" s="13">
        <v>35.19564337739412</v>
      </c>
      <c r="BQ14" s="13">
        <v>37.076454455534574</v>
      </c>
      <c r="BR14" s="13">
        <v>35.83589605251326</v>
      </c>
      <c r="BS14" s="13">
        <v>34.37238108083805</v>
      </c>
      <c r="BT14" s="13">
        <v>34.44485657764589</v>
      </c>
      <c r="BU14" s="13">
        <v>36.040576387015555</v>
      </c>
      <c r="BV14" s="13">
        <v>33.53925006743998</v>
      </c>
      <c r="BW14" s="13">
        <v>33.586503012319035</v>
      </c>
      <c r="BX14" s="13">
        <v>37.878001079039656</v>
      </c>
      <c r="BY14" s="13">
        <v>35.254473518568474</v>
      </c>
      <c r="BZ14" s="13">
        <v>36.337627011959356</v>
      </c>
      <c r="CA14" s="13">
        <v>36.319508137757396</v>
      </c>
      <c r="CB14" s="13">
        <v>37.029516230554805</v>
      </c>
      <c r="CC14" s="13">
        <v>36.60190180739142</v>
      </c>
      <c r="CD14" s="13">
        <v>38.89106195486018</v>
      </c>
      <c r="CE14" s="13">
        <v>41.07566765578635</v>
      </c>
      <c r="CF14" s="13">
        <v>46.862399964032015</v>
      </c>
      <c r="CG14" s="13">
        <v>45.94517129754519</v>
      </c>
      <c r="CH14" s="13">
        <v>38.84879956838414</v>
      </c>
      <c r="CI14" s="13">
        <v>43.851744447441774</v>
      </c>
      <c r="CJ14" s="13">
        <v>46.555188382339715</v>
      </c>
      <c r="CK14" s="13">
        <v>41.97862152684111</v>
      </c>
      <c r="CL14" s="13">
        <v>41.03664238827444</v>
      </c>
      <c r="CM14" s="13">
        <v>36.94283337829332</v>
      </c>
      <c r="CN14" s="13">
        <v>33.88346371729161</v>
      </c>
      <c r="CO14" s="13">
        <v>38.32573509576477</v>
      </c>
      <c r="CP14" s="13">
        <v>39.25177591943171</v>
      </c>
      <c r="CQ14" s="13">
        <v>35.365075083175974</v>
      </c>
      <c r="CR14" s="13">
        <v>37.03061775020232</v>
      </c>
      <c r="CS14" s="13">
        <v>42.74862872043881</v>
      </c>
      <c r="CT14" s="57">
        <v>44.92615322363097</v>
      </c>
      <c r="CU14" s="57">
        <v>40.880541318226776</v>
      </c>
      <c r="CV14" s="57">
        <v>42.072408056829424</v>
      </c>
      <c r="CW14" s="57">
        <v>40.83189461379372</v>
      </c>
      <c r="CX14" s="57">
        <v>37.492019602553725</v>
      </c>
      <c r="CY14" s="57">
        <v>30.45677097383329</v>
      </c>
      <c r="CZ14" s="57">
        <v>33.11698588256452</v>
      </c>
      <c r="DA14" s="57">
        <v>33.93826993975362</v>
      </c>
      <c r="DB14" s="57">
        <v>35.84963132811797</v>
      </c>
      <c r="DC14" s="57">
        <v>39.389870515241434</v>
      </c>
      <c r="DD14" s="57">
        <v>38.42084794532866</v>
      </c>
      <c r="DE14" s="57">
        <v>33.846304289182626</v>
      </c>
      <c r="DF14" s="57">
        <v>37.91304738782483</v>
      </c>
      <c r="DG14" s="57">
        <v>34.47172016904955</v>
      </c>
      <c r="DH14" s="57">
        <v>37.162238108083805</v>
      </c>
      <c r="DI14" s="57">
        <v>40.0303929502743</v>
      </c>
      <c r="DJ14" s="57">
        <v>39.4815664058987</v>
      </c>
      <c r="DK14" s="57">
        <v>40.0042487186404</v>
      </c>
      <c r="DL14" s="57">
        <v>42.6500089919971</v>
      </c>
      <c r="DM14" s="57">
        <v>43.4326274615592</v>
      </c>
      <c r="DN14" s="57">
        <v>34.0870200521536</v>
      </c>
      <c r="DO14" s="57">
        <v>37.2758337140247</v>
      </c>
      <c r="DP14" s="57">
        <v>33.6078346276839</v>
      </c>
      <c r="DQ14" s="57">
        <v>44.4924185675182</v>
      </c>
      <c r="DR14" s="57">
        <v>39.7952782846715</v>
      </c>
      <c r="DS14" s="57">
        <v>37.58194275</v>
      </c>
      <c r="DT14" s="57">
        <v>34.94314175</v>
      </c>
      <c r="DU14" s="57">
        <v>40.85340655</v>
      </c>
      <c r="DV14" s="57">
        <v>44.38508294</v>
      </c>
      <c r="DW14" s="57">
        <v>57.7663631</v>
      </c>
      <c r="DX14" s="57">
        <v>53.6060484969735</v>
      </c>
      <c r="DY14" s="57">
        <v>55.54133504</v>
      </c>
      <c r="DZ14" s="57">
        <v>59.4362569141248</v>
      </c>
      <c r="EA14" s="57">
        <v>57.1256829382165</v>
      </c>
      <c r="EB14" s="57">
        <v>48.0108604481635</v>
      </c>
      <c r="EC14" s="57">
        <v>47.2632289374</v>
      </c>
      <c r="ED14" s="57">
        <v>53.1370367665</v>
      </c>
      <c r="EE14" s="57">
        <v>49.869100954</v>
      </c>
      <c r="EF14" s="57">
        <v>50.41454629</v>
      </c>
      <c r="EG14" s="57">
        <v>44.376395715</v>
      </c>
      <c r="EH14" s="57">
        <v>37.38485624</v>
      </c>
      <c r="EI14" s="57">
        <v>35.95864937</v>
      </c>
      <c r="EJ14" s="57">
        <v>28.43061664</v>
      </c>
      <c r="EK14" s="57">
        <v>29.203272295</v>
      </c>
      <c r="EL14" s="57">
        <v>33.91845829</v>
      </c>
      <c r="EM14" s="57">
        <v>30.45014183</v>
      </c>
      <c r="EN14" s="57">
        <v>28.9884332033</v>
      </c>
      <c r="EO14" s="57">
        <v>27.4598882774</v>
      </c>
      <c r="EP14" s="57">
        <v>23.8184474336</v>
      </c>
    </row>
    <row r="15" spans="1:146" ht="14.25" outlineLevel="2">
      <c r="A15" s="29" t="s">
        <v>7</v>
      </c>
      <c r="B15" s="12"/>
      <c r="C15" s="12"/>
      <c r="D15" s="12"/>
      <c r="E15" s="12"/>
      <c r="F15" s="12"/>
      <c r="G15" s="12"/>
      <c r="H15" s="13">
        <v>0.25122880314573603</v>
      </c>
      <c r="I15" s="13">
        <v>0.2505376013762595</v>
      </c>
      <c r="J15" s="13">
        <v>0.17966637994593265</v>
      </c>
      <c r="K15" s="13">
        <v>0.28382280658638487</v>
      </c>
      <c r="L15" s="13">
        <v>0.25586753502088966</v>
      </c>
      <c r="M15" s="13">
        <v>0.30400589825509955</v>
      </c>
      <c r="N15" s="13">
        <v>0.2710432538707299</v>
      </c>
      <c r="O15" s="13">
        <v>0.3444642418284591</v>
      </c>
      <c r="P15" s="13">
        <v>0.4288369378225608</v>
      </c>
      <c r="Q15" s="13">
        <v>0.3655382157778324</v>
      </c>
      <c r="R15" s="13">
        <v>0.4331223887933153</v>
      </c>
      <c r="S15" s="13">
        <v>0.3965654952076677</v>
      </c>
      <c r="T15" s="13">
        <v>0.4513854755468174</v>
      </c>
      <c r="U15" s="13">
        <v>0.5143923568444335</v>
      </c>
      <c r="V15" s="13">
        <v>0.5268647087736544</v>
      </c>
      <c r="W15" s="13">
        <v>0.5434381912017695</v>
      </c>
      <c r="X15" s="13">
        <v>0.6638762595232244</v>
      </c>
      <c r="Y15" s="13">
        <v>0.793975792578029</v>
      </c>
      <c r="Z15" s="13">
        <v>1.0183245269107888</v>
      </c>
      <c r="AA15" s="13">
        <v>1.207514131236176</v>
      </c>
      <c r="AB15" s="13">
        <v>1.4195133939542885</v>
      </c>
      <c r="AC15" s="13">
        <v>1.5757096338166625</v>
      </c>
      <c r="AD15" s="13">
        <v>1.656856721553207</v>
      </c>
      <c r="AE15" s="13">
        <v>1.7001873924797248</v>
      </c>
      <c r="AF15" s="13">
        <v>1.5475854018186286</v>
      </c>
      <c r="AG15" s="13">
        <v>1.3894845170803638</v>
      </c>
      <c r="AH15" s="13">
        <v>1.5698574588350946</v>
      </c>
      <c r="AI15" s="13">
        <v>1.5951708036372574</v>
      </c>
      <c r="AJ15" s="13">
        <v>3.2963565986728924</v>
      </c>
      <c r="AK15" s="13">
        <v>1.5681678545097075</v>
      </c>
      <c r="AL15" s="13">
        <v>1.4032317522732858</v>
      </c>
      <c r="AM15" s="13">
        <v>1.2363910051609732</v>
      </c>
      <c r="AN15" s="13">
        <v>2.8273224379454414</v>
      </c>
      <c r="AO15" s="13">
        <v>2.9848396411894815</v>
      </c>
      <c r="AP15" s="13">
        <v>3.21757495699189</v>
      </c>
      <c r="AQ15" s="13">
        <v>3.158914966822315</v>
      </c>
      <c r="AR15" s="13">
        <v>3.190157286802654</v>
      </c>
      <c r="AS15" s="13">
        <v>3.3574281150159746</v>
      </c>
      <c r="AT15" s="13">
        <v>2.794313713443106</v>
      </c>
      <c r="AU15" s="13">
        <v>2.7120607028753994</v>
      </c>
      <c r="AV15" s="13">
        <v>2.4842252396166136</v>
      </c>
      <c r="AW15" s="13">
        <v>2.479002826247235</v>
      </c>
      <c r="AX15" s="13">
        <v>2.150359424920128</v>
      </c>
      <c r="AY15" s="13">
        <v>1.9004823052347013</v>
      </c>
      <c r="AZ15" s="13">
        <v>1.7913645858933398</v>
      </c>
      <c r="BA15" s="13">
        <v>1.8586876382403539</v>
      </c>
      <c r="BB15" s="13">
        <v>1.756359056279184</v>
      </c>
      <c r="BC15" s="13">
        <v>1.6912171295158516</v>
      </c>
      <c r="BD15" s="13">
        <v>1.6759953305480462</v>
      </c>
      <c r="BE15" s="13">
        <v>1.8286894814450725</v>
      </c>
      <c r="BF15" s="13">
        <v>1.9452721798967805</v>
      </c>
      <c r="BG15" s="13">
        <v>1.8595478004423691</v>
      </c>
      <c r="BH15" s="13">
        <v>2.0489678053575817</v>
      </c>
      <c r="BI15" s="13">
        <v>1.8961200540673384</v>
      </c>
      <c r="BJ15" s="13">
        <v>2.057308306709265</v>
      </c>
      <c r="BK15" s="13">
        <v>2.1547523961661343</v>
      </c>
      <c r="BL15" s="13">
        <v>2.165120422708282</v>
      </c>
      <c r="BM15" s="13">
        <v>2.089963750307201</v>
      </c>
      <c r="BN15" s="13">
        <v>4.3081070287539935</v>
      </c>
      <c r="BO15" s="13">
        <v>2.2583405013516833</v>
      </c>
      <c r="BP15" s="13">
        <v>3.0740507495699188</v>
      </c>
      <c r="BQ15" s="13">
        <v>3.831131727697223</v>
      </c>
      <c r="BR15" s="13">
        <v>4.160189850086017</v>
      </c>
      <c r="BS15" s="13">
        <v>4.850470017203244</v>
      </c>
      <c r="BT15" s="13">
        <v>4.919098672892603</v>
      </c>
      <c r="BU15" s="13">
        <v>4.661357213074465</v>
      </c>
      <c r="BV15" s="13">
        <v>4.370852789383141</v>
      </c>
      <c r="BW15" s="13">
        <v>4.480784590808552</v>
      </c>
      <c r="BX15" s="13">
        <v>3.585586139100516</v>
      </c>
      <c r="BY15" s="13">
        <v>3.1374877119685425</v>
      </c>
      <c r="BZ15" s="13">
        <v>2.955670926517572</v>
      </c>
      <c r="CA15" s="13">
        <v>2.851867780781519</v>
      </c>
      <c r="CB15" s="13">
        <v>3.2063467682477267</v>
      </c>
      <c r="CC15" s="13">
        <v>2.776234947161465</v>
      </c>
      <c r="CD15" s="13">
        <v>2.78838473826493</v>
      </c>
      <c r="CE15" s="13">
        <v>2.658300565249447</v>
      </c>
      <c r="CF15" s="13">
        <v>2.5003993610223643</v>
      </c>
      <c r="CG15" s="13">
        <v>2.4447192184811994</v>
      </c>
      <c r="CH15" s="13">
        <v>2.313820963381666</v>
      </c>
      <c r="CI15" s="13">
        <v>2.5191539690341607</v>
      </c>
      <c r="CJ15" s="13">
        <v>2.4484977881543375</v>
      </c>
      <c r="CK15" s="13">
        <v>2.4636888670434995</v>
      </c>
      <c r="CL15" s="13">
        <v>2.5813006881297618</v>
      </c>
      <c r="CM15" s="13">
        <v>2.6005928975178176</v>
      </c>
      <c r="CN15" s="13">
        <v>2.640375399361022</v>
      </c>
      <c r="CO15" s="13">
        <v>2.6300995330548047</v>
      </c>
      <c r="CP15" s="13">
        <v>2.920634676824773</v>
      </c>
      <c r="CQ15" s="13">
        <v>2.4819212337183583</v>
      </c>
      <c r="CR15" s="13">
        <v>2.336154460555419</v>
      </c>
      <c r="CS15" s="13">
        <v>2.224225854018186</v>
      </c>
      <c r="CT15" s="57">
        <v>2.205809166871467</v>
      </c>
      <c r="CU15" s="57">
        <v>2.095862005406734</v>
      </c>
      <c r="CV15" s="57">
        <v>2.609025559105431</v>
      </c>
      <c r="CW15" s="57">
        <v>2.514791717866798</v>
      </c>
      <c r="CX15" s="57">
        <v>2.318336814942246</v>
      </c>
      <c r="CY15" s="57">
        <v>3.2103710985500125</v>
      </c>
      <c r="CZ15" s="57">
        <v>3.194488817891374</v>
      </c>
      <c r="DA15" s="57">
        <v>3.2555142541164908</v>
      </c>
      <c r="DB15" s="57">
        <v>3.4077322437945443</v>
      </c>
      <c r="DC15" s="57">
        <v>3.455394445809781</v>
      </c>
      <c r="DD15" s="57">
        <v>3.610991644138609</v>
      </c>
      <c r="DE15" s="57">
        <v>3.7768647087736547</v>
      </c>
      <c r="DF15" s="57">
        <v>3.7225208896534774</v>
      </c>
      <c r="DG15" s="57">
        <v>3.5988418530351436</v>
      </c>
      <c r="DH15" s="57">
        <v>2.827107397394937</v>
      </c>
      <c r="DI15" s="57">
        <v>2.44668530351438</v>
      </c>
      <c r="DJ15" s="57">
        <v>2.44668530351438</v>
      </c>
      <c r="DK15" s="57">
        <v>2.61851806340624</v>
      </c>
      <c r="DL15" s="57">
        <v>2.75967682477267</v>
      </c>
      <c r="DM15" s="57">
        <v>2.82030289997542</v>
      </c>
      <c r="DN15" s="57">
        <v>3.86367965101991</v>
      </c>
      <c r="DO15" s="57">
        <v>3.89608598010908</v>
      </c>
      <c r="DP15" s="57">
        <v>4.43172922682066</v>
      </c>
      <c r="DQ15" s="57">
        <v>3.36224925928261</v>
      </c>
      <c r="DR15" s="57">
        <v>3.2590777280464</v>
      </c>
      <c r="DS15" s="57">
        <v>3.32285856</v>
      </c>
      <c r="DT15" s="57">
        <v>3.33381888</v>
      </c>
      <c r="DU15" s="57">
        <v>3.18216192</v>
      </c>
      <c r="DV15" s="57">
        <v>3.52237746</v>
      </c>
      <c r="DW15" s="57">
        <v>3.99447888</v>
      </c>
      <c r="DX15" s="57">
        <v>3.86333961876875</v>
      </c>
      <c r="DY15" s="57">
        <v>3.92586885</v>
      </c>
      <c r="DZ15" s="57">
        <v>4.01252050070844</v>
      </c>
      <c r="EA15" s="57">
        <v>4.12371770057869</v>
      </c>
      <c r="EB15" s="57">
        <v>3.80082895773285</v>
      </c>
      <c r="EC15" s="57">
        <v>3.9680223024</v>
      </c>
      <c r="ED15" s="57">
        <v>4.51125915</v>
      </c>
      <c r="EE15" s="57">
        <v>4.90079174</v>
      </c>
      <c r="EF15" s="57">
        <v>5.00256365</v>
      </c>
      <c r="EG15" s="57">
        <v>4.44194495</v>
      </c>
      <c r="EH15" s="57">
        <v>4.83431694</v>
      </c>
      <c r="EI15" s="57">
        <v>4.94412275</v>
      </c>
      <c r="EJ15" s="57">
        <v>4.78066305</v>
      </c>
      <c r="EK15" s="57">
        <v>5.42043862</v>
      </c>
      <c r="EL15" s="57">
        <v>5.52710474</v>
      </c>
      <c r="EM15" s="57">
        <v>5.19359962</v>
      </c>
      <c r="EN15" s="57">
        <v>5.39641492</v>
      </c>
      <c r="EO15" s="57">
        <v>5.1774418825</v>
      </c>
      <c r="EP15" s="57">
        <v>5.0367799102</v>
      </c>
    </row>
    <row r="16" spans="1:146" ht="14.25" outlineLevel="1">
      <c r="A16" s="19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</row>
    <row r="17" spans="1:146" ht="14.25" outlineLevel="1">
      <c r="A17" s="61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6">
        <v>0.019183462294614567</v>
      </c>
      <c r="DJ17" s="56">
        <v>0.01882819523608499</v>
      </c>
      <c r="DK17" s="56">
        <v>0.018475557151926437</v>
      </c>
      <c r="DL17" s="56">
        <v>0.02011319913591634</v>
      </c>
      <c r="DM17" s="56">
        <v>0.01515461416114247</v>
      </c>
      <c r="DN17" s="56">
        <v>0.01345470126687068</v>
      </c>
      <c r="DO17" s="56">
        <v>0.003234076861465569</v>
      </c>
      <c r="DP17" s="56">
        <v>0.001954111707848202</v>
      </c>
      <c r="DQ17" s="56">
        <v>0.0005028992980597302</v>
      </c>
      <c r="DR17" s="56">
        <v>0.002068109165169828</v>
      </c>
      <c r="DS17" s="56">
        <v>0.00050870125</v>
      </c>
      <c r="DT17" s="56">
        <v>0.48405702052</v>
      </c>
      <c r="DU17" s="56">
        <v>0.9054375297199999</v>
      </c>
      <c r="DV17" s="56">
        <v>2.28337142472</v>
      </c>
      <c r="DW17" s="56">
        <v>10.133655738889999</v>
      </c>
      <c r="DX17" s="56">
        <v>20.055868532103784</v>
      </c>
      <c r="DY17" s="56">
        <v>24.74978877876</v>
      </c>
      <c r="DZ17" s="56">
        <v>28.071442092608283</v>
      </c>
      <c r="EA17" s="56">
        <v>16.851619509422513</v>
      </c>
      <c r="EB17" s="56">
        <v>13.847598252318058</v>
      </c>
      <c r="EC17" s="56">
        <v>15.56786218921848</v>
      </c>
      <c r="ED17" s="56">
        <v>5.744368040472426</v>
      </c>
      <c r="EE17" s="56">
        <v>3.8119699675274066</v>
      </c>
      <c r="EF17" s="56">
        <v>0.04289505814836181</v>
      </c>
      <c r="EG17" s="56">
        <v>13.65870226933325</v>
      </c>
      <c r="EH17" s="56">
        <v>9.396448839975497</v>
      </c>
      <c r="EI17" s="56">
        <v>9.534164730043269</v>
      </c>
      <c r="EJ17" s="56">
        <v>10.070110815847649</v>
      </c>
      <c r="EK17" s="56">
        <v>10.35634190414157</v>
      </c>
      <c r="EL17" s="56">
        <v>14.23180859496847</v>
      </c>
      <c r="EM17" s="56">
        <v>23.543280821096474</v>
      </c>
      <c r="EN17" s="56">
        <v>22.829369153961455</v>
      </c>
      <c r="EO17" s="56">
        <v>38.562215973175114</v>
      </c>
      <c r="EP17" s="56">
        <v>15.664066420309206</v>
      </c>
    </row>
    <row r="18" spans="1:146" ht="14.25" outlineLevel="2">
      <c r="A18" s="29" t="s">
        <v>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>
        <v>0.0178670870192609</v>
      </c>
      <c r="DJ18" s="57">
        <v>0.018307610264132</v>
      </c>
      <c r="DK18" s="57">
        <v>0.0182433025911287</v>
      </c>
      <c r="DL18" s="57">
        <v>0.0183138841834494</v>
      </c>
      <c r="DM18" s="57">
        <v>0.0147248886379321</v>
      </c>
      <c r="DN18" s="57">
        <v>0.013080431645649</v>
      </c>
      <c r="DO18" s="57">
        <v>0.00278181235991034</v>
      </c>
      <c r="DP18" s="57">
        <v>0.00195353422950364</v>
      </c>
      <c r="DQ18" s="57">
        <v>0.000502830867402796</v>
      </c>
      <c r="DR18" s="57">
        <v>0.000891113265976415</v>
      </c>
      <c r="DS18" s="57">
        <v>0.000399672</v>
      </c>
      <c r="DT18" s="57">
        <v>0.48368990652</v>
      </c>
      <c r="DU18" s="57">
        <v>0.87896894857</v>
      </c>
      <c r="DV18" s="57">
        <v>2.2828376676</v>
      </c>
      <c r="DW18" s="57">
        <v>2.747292851</v>
      </c>
      <c r="DX18" s="57">
        <v>1.61042758199243</v>
      </c>
      <c r="DY18" s="57">
        <v>1.8380192098</v>
      </c>
      <c r="DZ18" s="57">
        <v>1.60108167650717</v>
      </c>
      <c r="EA18" s="57">
        <v>3.23723135384032</v>
      </c>
      <c r="EB18" s="57">
        <v>2.65299874582347</v>
      </c>
      <c r="EC18" s="57">
        <v>1.76232098518558</v>
      </c>
      <c r="ED18" s="57">
        <v>1.52624043130412</v>
      </c>
      <c r="EE18" s="57">
        <v>0.999425193369489</v>
      </c>
      <c r="EF18" s="57">
        <v>0.042266811497427</v>
      </c>
      <c r="EG18" s="57">
        <v>1.81694662755159</v>
      </c>
      <c r="EH18" s="57">
        <v>0.911004436345591</v>
      </c>
      <c r="EI18" s="57">
        <v>0.913990687901096</v>
      </c>
      <c r="EJ18" s="57">
        <v>2.02979188614243</v>
      </c>
      <c r="EK18" s="57">
        <v>2.07000755345931</v>
      </c>
      <c r="EL18" s="57">
        <v>2.13598113028514</v>
      </c>
      <c r="EM18" s="57">
        <v>3.40172393157236</v>
      </c>
      <c r="EN18" s="57">
        <v>1.18219146702916</v>
      </c>
      <c r="EO18" s="57">
        <v>1.16660105018631</v>
      </c>
      <c r="EP18" s="57">
        <v>1.1870263621727</v>
      </c>
    </row>
    <row r="19" spans="1:146" ht="14.25" outlineLevel="2">
      <c r="A19" s="29" t="s">
        <v>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>
        <v>0.00125505799838144</v>
      </c>
      <c r="DJ19" s="57">
        <v>0.000458591853250607</v>
      </c>
      <c r="DK19" s="57">
        <v>0.000150615951802895</v>
      </c>
      <c r="DL19" s="57">
        <v>7.42289362467404E-05</v>
      </c>
      <c r="DM19" s="57">
        <v>7.53079759014477E-05</v>
      </c>
      <c r="DN19" s="57">
        <v>0.000269759913676828</v>
      </c>
      <c r="DO19" s="57">
        <v>0.000155504796710827</v>
      </c>
      <c r="DP19" s="57">
        <v>0</v>
      </c>
      <c r="DQ19" s="57">
        <v>6.84306569343066E-08</v>
      </c>
      <c r="DR19" s="57">
        <v>0.000655656934306569</v>
      </c>
      <c r="DS19" s="57">
        <v>0.00010902925</v>
      </c>
      <c r="DT19" s="57">
        <v>0.000367114</v>
      </c>
      <c r="DU19" s="57">
        <v>0.02646858115</v>
      </c>
      <c r="DV19" s="57">
        <v>0.00053375712</v>
      </c>
      <c r="DW19" s="57">
        <v>7.38596417768</v>
      </c>
      <c r="DX19" s="57">
        <v>18.4453852819285</v>
      </c>
      <c r="DY19" s="57">
        <v>22.9103592542</v>
      </c>
      <c r="DZ19" s="57">
        <v>26.4700411588825</v>
      </c>
      <c r="EA19" s="57">
        <v>13.613103238701</v>
      </c>
      <c r="EB19" s="57">
        <v>11.1945938837891</v>
      </c>
      <c r="EC19" s="57">
        <v>13.8055412040329</v>
      </c>
      <c r="ED19" s="57">
        <v>4.2165479480324</v>
      </c>
      <c r="EE19" s="57">
        <v>2.81223860575245</v>
      </c>
      <c r="EF19" s="57">
        <v>8.72623622655368E-06</v>
      </c>
      <c r="EG19" s="57">
        <v>9.90326091664</v>
      </c>
      <c r="EH19" s="57">
        <v>8.48361259849179</v>
      </c>
      <c r="EI19" s="57">
        <v>8.6195638185904</v>
      </c>
      <c r="EJ19" s="57">
        <v>8.03818085304606</v>
      </c>
      <c r="EK19" s="57">
        <v>8.28323868467602</v>
      </c>
      <c r="EL19" s="57">
        <v>12.0932754466274</v>
      </c>
      <c r="EM19" s="57">
        <v>20.1379480929289</v>
      </c>
      <c r="EN19" s="57">
        <v>21.6439419045304</v>
      </c>
      <c r="EO19" s="57">
        <v>37.3934307359216</v>
      </c>
      <c r="EP19" s="57">
        <v>14.4759242093028</v>
      </c>
    </row>
    <row r="20" spans="1:146" ht="14.25" outlineLevel="2">
      <c r="A20" s="29" t="s">
        <v>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>
        <v>6.1317276972229E-05</v>
      </c>
      <c r="DJ20" s="57">
        <v>6.19931187023839E-05</v>
      </c>
      <c r="DK20" s="57">
        <v>8.1638608994839E-05</v>
      </c>
      <c r="DL20" s="57">
        <v>0.0017250860162202</v>
      </c>
      <c r="DM20" s="57">
        <v>0.000354417547308921</v>
      </c>
      <c r="DN20" s="57">
        <v>0.000104509707544851</v>
      </c>
      <c r="DO20" s="57">
        <v>0.000296759704844402</v>
      </c>
      <c r="DP20" s="57">
        <v>5.77478344562079E-07</v>
      </c>
      <c r="DQ20" s="57">
        <v>0</v>
      </c>
      <c r="DR20" s="57">
        <v>0.000521338964886844</v>
      </c>
      <c r="DS20" s="57">
        <v>0</v>
      </c>
      <c r="DT20" s="57">
        <v>0</v>
      </c>
      <c r="DU20" s="57">
        <v>0</v>
      </c>
      <c r="DV20" s="57">
        <v>0</v>
      </c>
      <c r="DW20" s="57">
        <v>0.00039871021</v>
      </c>
      <c r="DX20" s="57">
        <v>5.56681828556066E-05</v>
      </c>
      <c r="DY20" s="57">
        <v>0.00141031476</v>
      </c>
      <c r="DZ20" s="57">
        <v>0.000319257218614167</v>
      </c>
      <c r="EA20" s="57">
        <v>0.0012849168811942</v>
      </c>
      <c r="EB20" s="57">
        <v>5.62270548636572E-06</v>
      </c>
      <c r="EC20" s="57">
        <v>0</v>
      </c>
      <c r="ED20" s="57">
        <v>0.00157966113590532</v>
      </c>
      <c r="EE20" s="57">
        <v>0.00030616840546754</v>
      </c>
      <c r="EF20" s="57">
        <v>0.000619520414708256</v>
      </c>
      <c r="EG20" s="57">
        <v>1.93849472514166</v>
      </c>
      <c r="EH20" s="57">
        <v>0.00183180513811527</v>
      </c>
      <c r="EI20" s="57">
        <v>0.000610223551773295</v>
      </c>
      <c r="EJ20" s="57">
        <v>0.00213807665915952</v>
      </c>
      <c r="EK20" s="57">
        <v>0.00309566600623788</v>
      </c>
      <c r="EL20" s="57">
        <v>0.00255201805592903</v>
      </c>
      <c r="EM20" s="57">
        <v>0.00360879659521245</v>
      </c>
      <c r="EN20" s="57">
        <v>0.00323578240189459</v>
      </c>
      <c r="EO20" s="57">
        <v>0.00218418706720916</v>
      </c>
      <c r="EP20" s="57">
        <v>0.00111584883370616</v>
      </c>
    </row>
    <row r="21" spans="1:146" ht="14.25" outlineLevel="1">
      <c r="A21" s="19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</row>
    <row r="22" spans="1:146" ht="14.25" outlineLevel="1">
      <c r="A22" s="61" t="s">
        <v>10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6">
        <v>15.23709503917295</v>
      </c>
      <c r="DJ22" s="56">
        <v>10.528167208257699</v>
      </c>
      <c r="DK22" s="56">
        <v>19.1173850304285</v>
      </c>
      <c r="DL22" s="56">
        <v>24.1462939958592</v>
      </c>
      <c r="DM22" s="56">
        <v>24.7080761026413</v>
      </c>
      <c r="DN22" s="56">
        <v>32.7378756509191</v>
      </c>
      <c r="DO22" s="56">
        <v>42.7073647134166</v>
      </c>
      <c r="DP22" s="56">
        <v>50.8976625040026</v>
      </c>
      <c r="DQ22" s="56">
        <v>40.20284242409045</v>
      </c>
      <c r="DR22" s="56">
        <v>33.32667247543014</v>
      </c>
      <c r="DS22" s="56">
        <v>50.61804644</v>
      </c>
      <c r="DT22" s="56">
        <v>48.4843755812</v>
      </c>
      <c r="DU22" s="56">
        <v>56.85435704</v>
      </c>
      <c r="DV22" s="56">
        <v>61.0220062296</v>
      </c>
      <c r="DW22" s="56">
        <v>69.4623442072</v>
      </c>
      <c r="DX22" s="56">
        <v>60.1317569437448</v>
      </c>
      <c r="DY22" s="56">
        <v>73.45148475742</v>
      </c>
      <c r="DZ22" s="56">
        <v>85.23738759691805</v>
      </c>
      <c r="EA22" s="56">
        <v>63.6716275807217</v>
      </c>
      <c r="EB22" s="56">
        <v>78.50976902886093</v>
      </c>
      <c r="EC22" s="56">
        <v>66.91220367932652</v>
      </c>
      <c r="ED22" s="56">
        <v>75.2628927650365</v>
      </c>
      <c r="EE22" s="56">
        <v>67.57607592922668</v>
      </c>
      <c r="EF22" s="56">
        <v>69.5050263633963</v>
      </c>
      <c r="EG22" s="56">
        <v>66.2348919313704</v>
      </c>
      <c r="EH22" s="56">
        <v>54.88152494319913</v>
      </c>
      <c r="EI22" s="56">
        <v>43.04802843175105</v>
      </c>
      <c r="EJ22" s="56">
        <v>37.8413412122732</v>
      </c>
      <c r="EK22" s="56">
        <v>36.69030995339259</v>
      </c>
      <c r="EL22" s="56">
        <v>38.57247276909696</v>
      </c>
      <c r="EM22" s="56">
        <v>43.914356433385805</v>
      </c>
      <c r="EN22" s="56">
        <v>34.12635556142489</v>
      </c>
      <c r="EO22" s="56">
        <v>36.94739695105978</v>
      </c>
      <c r="EP22" s="56">
        <v>38.153334090995</v>
      </c>
    </row>
    <row r="23" spans="1:146" ht="14.25" outlineLevel="2">
      <c r="A23" s="29" t="s">
        <v>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>
        <v>15.2370914423741</v>
      </c>
      <c r="DJ23" s="57">
        <v>10.5264137688188</v>
      </c>
      <c r="DK23" s="57">
        <v>19.1173850304285</v>
      </c>
      <c r="DL23" s="57">
        <v>24.1462939958592</v>
      </c>
      <c r="DM23" s="57">
        <v>24.7080761026413</v>
      </c>
      <c r="DN23" s="57">
        <v>32.7378756509191</v>
      </c>
      <c r="DO23" s="57">
        <v>42.7073647134166</v>
      </c>
      <c r="DP23" s="57">
        <v>50.8976625040026</v>
      </c>
      <c r="DQ23" s="57">
        <v>40.2025399605868</v>
      </c>
      <c r="DR23" s="57">
        <v>33.3265976414652</v>
      </c>
      <c r="DS23" s="57">
        <v>50.61804644</v>
      </c>
      <c r="DT23" s="57">
        <v>48.4843755812</v>
      </c>
      <c r="DU23" s="57">
        <v>56.85435704</v>
      </c>
      <c r="DV23" s="57">
        <v>61.0220062296</v>
      </c>
      <c r="DW23" s="57">
        <v>69.4623442072</v>
      </c>
      <c r="DX23" s="57">
        <v>60.1317569437448</v>
      </c>
      <c r="DY23" s="57">
        <v>73.4514734129</v>
      </c>
      <c r="DZ23" s="57">
        <v>85.2370486991812</v>
      </c>
      <c r="EA23" s="57">
        <v>63.6716275807217</v>
      </c>
      <c r="EB23" s="57">
        <v>78.5097012649985</v>
      </c>
      <c r="EC23" s="57">
        <v>65.3322419980164</v>
      </c>
      <c r="ED23" s="57">
        <v>75.2628927650365</v>
      </c>
      <c r="EE23" s="57">
        <v>67.2121419312546</v>
      </c>
      <c r="EF23" s="57">
        <v>69.5050263633963</v>
      </c>
      <c r="EG23" s="57">
        <v>66.2348919313704</v>
      </c>
      <c r="EH23" s="57">
        <v>54.4583638857637</v>
      </c>
      <c r="EI23" s="57">
        <v>42.1182631654367</v>
      </c>
      <c r="EJ23" s="57">
        <v>37.8413412122732</v>
      </c>
      <c r="EK23" s="57">
        <v>35.7637041266223</v>
      </c>
      <c r="EL23" s="57">
        <v>37.9350266811845</v>
      </c>
      <c r="EM23" s="57">
        <v>43.7132747768253</v>
      </c>
      <c r="EN23" s="57">
        <v>33.4477045993032</v>
      </c>
      <c r="EO23" s="57">
        <v>35.8138676728852</v>
      </c>
      <c r="EP23" s="57">
        <v>37.186730958535</v>
      </c>
    </row>
    <row r="24" spans="1:146" ht="14.25" outlineLevel="2">
      <c r="A24" s="29" t="s">
        <v>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>
        <v>3.59679884902437E-06</v>
      </c>
      <c r="DJ24" s="57">
        <v>0.00175343943889938</v>
      </c>
      <c r="DK24" s="57">
        <v>0</v>
      </c>
      <c r="DL24" s="57">
        <v>0</v>
      </c>
      <c r="DM24" s="57">
        <v>0</v>
      </c>
      <c r="DN24" s="57">
        <v>0</v>
      </c>
      <c r="DO24" s="57">
        <v>0</v>
      </c>
      <c r="DP24" s="57">
        <v>0</v>
      </c>
      <c r="DQ24" s="57">
        <v>0.000302463503649635</v>
      </c>
      <c r="DR24" s="57">
        <v>0</v>
      </c>
      <c r="DS24" s="57">
        <v>0</v>
      </c>
      <c r="DT24" s="57">
        <v>0</v>
      </c>
      <c r="DU24" s="57">
        <v>0</v>
      </c>
      <c r="DV24" s="57">
        <v>0</v>
      </c>
      <c r="DW24" s="57">
        <v>0</v>
      </c>
      <c r="DX24" s="57">
        <v>0</v>
      </c>
      <c r="DY24" s="57">
        <v>1.134452E-05</v>
      </c>
      <c r="DZ24" s="57">
        <v>0.00033889773685582</v>
      </c>
      <c r="EA24" s="57">
        <v>0</v>
      </c>
      <c r="EB24" s="57">
        <v>6.77638624294016E-05</v>
      </c>
      <c r="EC24" s="57">
        <v>1.57996168131012</v>
      </c>
      <c r="ED24" s="57">
        <v>0</v>
      </c>
      <c r="EE24" s="57">
        <v>0.363933997972067</v>
      </c>
      <c r="EF24" s="57">
        <v>0</v>
      </c>
      <c r="EG24" s="57">
        <v>0</v>
      </c>
      <c r="EH24" s="57">
        <v>0.423161057435428</v>
      </c>
      <c r="EI24" s="57">
        <v>0.92976526631435</v>
      </c>
      <c r="EJ24" s="57">
        <v>0</v>
      </c>
      <c r="EK24" s="57">
        <v>0.926605826770294</v>
      </c>
      <c r="EL24" s="57">
        <v>0.637446087912456</v>
      </c>
      <c r="EM24" s="57">
        <v>0.201081656560501</v>
      </c>
      <c r="EN24" s="57">
        <v>0.678650962121687</v>
      </c>
      <c r="EO24" s="57">
        <v>1.13352927817458</v>
      </c>
      <c r="EP24" s="57">
        <v>0.966603132459999</v>
      </c>
    </row>
    <row r="25" spans="1:146" ht="14.25" outlineLevel="2">
      <c r="A25" s="29" t="s">
        <v>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>
        <v>0</v>
      </c>
      <c r="DJ25" s="57">
        <v>0</v>
      </c>
      <c r="DK25" s="57">
        <v>0</v>
      </c>
      <c r="DL25" s="57">
        <v>0</v>
      </c>
      <c r="DM25" s="57">
        <v>0</v>
      </c>
      <c r="DN25" s="57">
        <v>0</v>
      </c>
      <c r="DO25" s="57">
        <v>0</v>
      </c>
      <c r="DP25" s="57">
        <v>0</v>
      </c>
      <c r="DQ25" s="57">
        <v>0</v>
      </c>
      <c r="DR25" s="57">
        <v>7.48339649448402E-05</v>
      </c>
      <c r="DS25" s="57">
        <v>0</v>
      </c>
      <c r="DT25" s="57">
        <v>0</v>
      </c>
      <c r="DU25" s="57">
        <v>0</v>
      </c>
      <c r="DV25" s="57">
        <v>0</v>
      </c>
      <c r="DW25" s="57">
        <v>0</v>
      </c>
      <c r="DX25" s="57">
        <v>0</v>
      </c>
      <c r="DY25" s="57">
        <v>0</v>
      </c>
      <c r="DZ25" s="57">
        <v>0</v>
      </c>
      <c r="EA25" s="57">
        <v>0</v>
      </c>
      <c r="EB25" s="57">
        <v>0</v>
      </c>
      <c r="EC25" s="57">
        <v>0</v>
      </c>
      <c r="ED25" s="57">
        <v>0</v>
      </c>
      <c r="EE25" s="57">
        <v>0</v>
      </c>
      <c r="EF25" s="57">
        <v>0</v>
      </c>
      <c r="EG25" s="57">
        <v>0</v>
      </c>
      <c r="EH25" s="57">
        <v>0</v>
      </c>
      <c r="EI25" s="57">
        <v>0</v>
      </c>
      <c r="EJ25" s="57">
        <v>0</v>
      </c>
      <c r="EK25" s="57">
        <v>0</v>
      </c>
      <c r="EL25" s="57">
        <v>0</v>
      </c>
      <c r="EM25" s="57">
        <v>0</v>
      </c>
      <c r="EN25" s="57">
        <v>0</v>
      </c>
      <c r="EO25" s="57">
        <v>0</v>
      </c>
      <c r="EP25" s="57">
        <v>0</v>
      </c>
    </row>
    <row r="26" spans="1:146" ht="14.25" outlineLevel="1">
      <c r="A26" s="19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</row>
    <row r="27" spans="1:146" ht="14.25" outlineLevel="1">
      <c r="A27" s="61" t="s">
        <v>16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36"/>
      <c r="DJ27" s="36"/>
      <c r="DK27" s="36"/>
      <c r="DL27" s="36"/>
      <c r="DM27" s="36">
        <v>-0.212142</v>
      </c>
      <c r="DN27" s="36">
        <v>-9.90418604000607</v>
      </c>
      <c r="DO27" s="36">
        <v>2.95670548680952</v>
      </c>
      <c r="DP27" s="36">
        <v>6.82626216630999</v>
      </c>
      <c r="DQ27" s="36">
        <v>1.96082751974788</v>
      </c>
      <c r="DR27" s="36">
        <v>-2.60990038689745</v>
      </c>
      <c r="DS27" s="36">
        <v>-7.07137409820073</v>
      </c>
      <c r="DT27" s="36">
        <v>-3.96517183</v>
      </c>
      <c r="DU27" s="36">
        <v>-11.66051702</v>
      </c>
      <c r="DV27" s="36">
        <v>11.75174744</v>
      </c>
      <c r="DW27" s="36">
        <v>-5.79292567200001</v>
      </c>
      <c r="DX27" s="36">
        <v>2.52058448629234</v>
      </c>
      <c r="DY27" s="36">
        <v>-6.04364122</v>
      </c>
      <c r="DZ27" s="36">
        <v>7.45534551677683</v>
      </c>
      <c r="EA27" s="36">
        <v>3.94213173465698</v>
      </c>
      <c r="EB27" s="36">
        <v>-23.8737170412514</v>
      </c>
      <c r="EC27" s="36">
        <v>2.04395160049472</v>
      </c>
      <c r="ED27" s="36">
        <v>10.9620965780257</v>
      </c>
      <c r="EE27" s="36">
        <v>3.74581519308771</v>
      </c>
      <c r="EF27" s="36">
        <v>-11.7012629788513</v>
      </c>
      <c r="EG27" s="36">
        <v>3.17212754856766</v>
      </c>
      <c r="EH27" s="36">
        <v>-3.51160514191989</v>
      </c>
      <c r="EI27" s="36">
        <v>-8.01818536225111</v>
      </c>
      <c r="EJ27" s="36">
        <v>-6.66545198143161</v>
      </c>
      <c r="EK27" s="36">
        <v>-4.8648161351931</v>
      </c>
      <c r="EL27" s="36">
        <v>5.01015457409271</v>
      </c>
      <c r="EM27" s="36">
        <v>-1.84850449190883</v>
      </c>
      <c r="EN27" s="36">
        <v>4.52924925951738</v>
      </c>
      <c r="EO27" s="36">
        <v>7.24852722469616</v>
      </c>
      <c r="EP27" s="36">
        <v>0.769086953190901</v>
      </c>
    </row>
    <row r="28" spans="1:146" ht="14.25">
      <c r="A28" s="19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</row>
    <row r="29" spans="1:146" ht="14.25">
      <c r="A29" s="25" t="s">
        <v>11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36">
        <v>20.875881454185773</v>
      </c>
      <c r="DK29" s="36">
        <v>18.918362784371908</v>
      </c>
      <c r="DL29" s="36">
        <v>27.141595182357698</v>
      </c>
      <c r="DM29" s="36">
        <v>22.327918727992092</v>
      </c>
      <c r="DN29" s="36">
        <v>20.558044841471087</v>
      </c>
      <c r="DO29" s="36">
        <v>23.24535666423024</v>
      </c>
      <c r="DP29" s="36">
        <v>23.47790536774783</v>
      </c>
      <c r="DQ29" s="36">
        <v>28.237366080292</v>
      </c>
      <c r="DR29" s="36">
        <v>24.83644137226277</v>
      </c>
      <c r="DS29" s="36">
        <v>28.57569718719883</v>
      </c>
      <c r="DT29" s="36">
        <v>25.77563913963572</v>
      </c>
      <c r="DU29" s="36">
        <v>31.73065237</v>
      </c>
      <c r="DV29" s="36">
        <v>30.74503002</v>
      </c>
      <c r="DW29" s="36">
        <v>50.49562078</v>
      </c>
      <c r="DX29" s="36">
        <v>60.6286242888292</v>
      </c>
      <c r="DY29" s="36">
        <v>71.46285519999999</v>
      </c>
      <c r="DZ29" s="36">
        <v>68.46671834252999</v>
      </c>
      <c r="EA29" s="36">
        <v>43.7652959980282</v>
      </c>
      <c r="EB29" s="36">
        <v>59.7229943309216</v>
      </c>
      <c r="EC29" s="36">
        <v>44.31854852538721</v>
      </c>
      <c r="ED29" s="36">
        <v>32.7682111333805</v>
      </c>
      <c r="EE29" s="36">
        <v>35.325869548761084</v>
      </c>
      <c r="EF29" s="36">
        <v>47.92487495909405</v>
      </c>
      <c r="EG29" s="36">
        <v>37.00950172305622</v>
      </c>
      <c r="EH29" s="36">
        <v>34.22863683422021</v>
      </c>
      <c r="EI29" s="36">
        <v>33.84569122362779</v>
      </c>
      <c r="EJ29" s="36">
        <v>26.32924717575423</v>
      </c>
      <c r="EK29" s="36">
        <v>28.145399263100952</v>
      </c>
      <c r="EL29" s="36">
        <v>29.713154087079435</v>
      </c>
      <c r="EM29" s="36">
        <v>35.085289557230304</v>
      </c>
      <c r="EN29" s="36">
        <v>35.0416190932647</v>
      </c>
      <c r="EO29" s="36">
        <v>44.56487929396994</v>
      </c>
      <c r="EP29" s="36">
        <v>25.037580404877385</v>
      </c>
    </row>
    <row r="30" spans="1:146" ht="14.25" outlineLevel="1">
      <c r="A30" s="62" t="s">
        <v>12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>
        <v>5.20566945418577</v>
      </c>
      <c r="DK30" s="57">
        <v>2.42383778437191</v>
      </c>
      <c r="DL30" s="57">
        <v>9.6801321823577</v>
      </c>
      <c r="DM30" s="57">
        <v>4.72502472799209</v>
      </c>
      <c r="DN30" s="57">
        <v>4.12040284147109</v>
      </c>
      <c r="DO30" s="57">
        <v>6.04111466423024</v>
      </c>
      <c r="DP30" s="57">
        <v>6.61925536774783</v>
      </c>
      <c r="DQ30" s="57">
        <v>12.901072080292</v>
      </c>
      <c r="DR30" s="57">
        <v>8.25752737226277</v>
      </c>
      <c r="DS30" s="57">
        <v>12.01064865</v>
      </c>
      <c r="DT30" s="57">
        <v>9.6868035</v>
      </c>
      <c r="DU30" s="57">
        <v>14.83133795</v>
      </c>
      <c r="DV30" s="57">
        <v>14.86790002</v>
      </c>
      <c r="DW30" s="57">
        <v>32.52881928</v>
      </c>
      <c r="DX30" s="57">
        <v>42.5819072888292</v>
      </c>
      <c r="DY30" s="57">
        <v>53.9427442</v>
      </c>
      <c r="DZ30" s="57">
        <v>50.98582034253</v>
      </c>
      <c r="EA30" s="57">
        <v>26.0672709980282</v>
      </c>
      <c r="EB30" s="57">
        <v>43.0938233309216</v>
      </c>
      <c r="EC30" s="57">
        <v>27.6213165705278</v>
      </c>
      <c r="ED30" s="57">
        <v>13.8344956341288</v>
      </c>
      <c r="EE30" s="57">
        <v>16.5064428138615</v>
      </c>
      <c r="EF30" s="57">
        <v>29.3233866686254</v>
      </c>
      <c r="EG30" s="57">
        <v>17.564171295115</v>
      </c>
      <c r="EH30" s="57">
        <v>13.2174390791702</v>
      </c>
      <c r="EI30" s="57">
        <v>11.9945638130451</v>
      </c>
      <c r="EJ30" s="57">
        <v>4.844613025</v>
      </c>
      <c r="EK30" s="57">
        <v>5.68105875552565</v>
      </c>
      <c r="EL30" s="57">
        <v>10.2141885031074</v>
      </c>
      <c r="EM30" s="57">
        <v>16.0834265980056</v>
      </c>
      <c r="EN30" s="57">
        <v>17.1621891845355</v>
      </c>
      <c r="EO30" s="57">
        <v>25.2445617527259</v>
      </c>
      <c r="EP30" s="57">
        <v>7.7084036131411</v>
      </c>
    </row>
    <row r="31" spans="1:146" ht="14.25" outlineLevel="2">
      <c r="A31" s="29" t="s">
        <v>5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>
        <v>0</v>
      </c>
      <c r="DK31" s="57">
        <v>0</v>
      </c>
      <c r="DL31" s="57">
        <v>0</v>
      </c>
      <c r="DM31" s="57">
        <v>0</v>
      </c>
      <c r="DN31" s="57">
        <v>0</v>
      </c>
      <c r="DO31" s="57">
        <v>0</v>
      </c>
      <c r="DP31" s="57">
        <v>0</v>
      </c>
      <c r="DQ31" s="57">
        <v>0</v>
      </c>
      <c r="DR31" s="57">
        <v>0</v>
      </c>
      <c r="DS31" s="57">
        <v>0</v>
      </c>
      <c r="DT31" s="57">
        <v>0</v>
      </c>
      <c r="DU31" s="57">
        <v>0</v>
      </c>
      <c r="DV31" s="57">
        <v>0</v>
      </c>
      <c r="DW31" s="57">
        <v>0</v>
      </c>
      <c r="DX31" s="57">
        <v>0</v>
      </c>
      <c r="DY31" s="57">
        <v>0</v>
      </c>
      <c r="DZ31" s="57">
        <v>0</v>
      </c>
      <c r="EA31" s="57">
        <v>0</v>
      </c>
      <c r="EB31" s="57">
        <v>0</v>
      </c>
      <c r="EC31" s="57">
        <v>0</v>
      </c>
      <c r="ED31" s="57">
        <v>0</v>
      </c>
      <c r="EE31" s="57">
        <v>0</v>
      </c>
      <c r="EF31" s="57">
        <v>0</v>
      </c>
      <c r="EG31" s="57">
        <v>0</v>
      </c>
      <c r="EH31" s="57">
        <v>0</v>
      </c>
      <c r="EI31" s="57">
        <v>0</v>
      </c>
      <c r="EJ31" s="57">
        <v>0</v>
      </c>
      <c r="EK31" s="57">
        <v>0</v>
      </c>
      <c r="EL31" s="57">
        <v>0</v>
      </c>
      <c r="EM31" s="57">
        <v>0</v>
      </c>
      <c r="EN31" s="57">
        <v>0</v>
      </c>
      <c r="EO31" s="57">
        <v>0</v>
      </c>
      <c r="EP31" s="57">
        <v>0</v>
      </c>
    </row>
    <row r="32" spans="1:146" ht="14.25" outlineLevel="2">
      <c r="A32" s="29" t="s">
        <v>6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>
        <v>5.20566945418577</v>
      </c>
      <c r="DK32" s="57">
        <v>2.42383778437191</v>
      </c>
      <c r="DL32" s="57">
        <v>9.6801321823577</v>
      </c>
      <c r="DM32" s="57">
        <v>4.72502472799209</v>
      </c>
      <c r="DN32" s="57">
        <v>4.12040284147109</v>
      </c>
      <c r="DO32" s="57">
        <v>6.04111466423024</v>
      </c>
      <c r="DP32" s="57">
        <v>6.61925536774783</v>
      </c>
      <c r="DQ32" s="57">
        <v>12.901072080292</v>
      </c>
      <c r="DR32" s="57">
        <v>8.25752737226277</v>
      </c>
      <c r="DS32" s="57">
        <v>12.01064865</v>
      </c>
      <c r="DT32" s="57">
        <v>9.6868035</v>
      </c>
      <c r="DU32" s="57">
        <v>14.83133795</v>
      </c>
      <c r="DV32" s="57">
        <v>14.86790002</v>
      </c>
      <c r="DW32" s="57">
        <v>32.52881928</v>
      </c>
      <c r="DX32" s="57">
        <v>42.5819072888292</v>
      </c>
      <c r="DY32" s="57">
        <v>53.9427442</v>
      </c>
      <c r="DZ32" s="57">
        <v>50.98582034253</v>
      </c>
      <c r="EA32" s="57">
        <v>26.0672709980282</v>
      </c>
      <c r="EB32" s="57">
        <v>43.0938233309216</v>
      </c>
      <c r="EC32" s="57">
        <v>27.6213165705278</v>
      </c>
      <c r="ED32" s="57">
        <v>13.8344956341288</v>
      </c>
      <c r="EE32" s="57">
        <v>16.5064428138615</v>
      </c>
      <c r="EF32" s="57">
        <v>29.3233866686254</v>
      </c>
      <c r="EG32" s="57">
        <v>17.564171295115</v>
      </c>
      <c r="EH32" s="57">
        <v>13.2174390791702</v>
      </c>
      <c r="EI32" s="57">
        <v>11.9945638130451</v>
      </c>
      <c r="EJ32" s="57">
        <v>4.844613025</v>
      </c>
      <c r="EK32" s="57">
        <v>5.68105875552565</v>
      </c>
      <c r="EL32" s="57">
        <v>10.2141885031074</v>
      </c>
      <c r="EM32" s="57">
        <v>16.0834265980056</v>
      </c>
      <c r="EN32" s="57">
        <v>17.1621891845355</v>
      </c>
      <c r="EO32" s="57">
        <v>25.2445617527259</v>
      </c>
      <c r="EP32" s="57">
        <v>7.7084036131411</v>
      </c>
    </row>
    <row r="33" spans="1:146" ht="14.25" outlineLevel="2">
      <c r="A33" s="29" t="s">
        <v>7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>
        <v>0</v>
      </c>
      <c r="DK33" s="57">
        <v>0</v>
      </c>
      <c r="DL33" s="57">
        <v>0</v>
      </c>
      <c r="DM33" s="57">
        <v>0</v>
      </c>
      <c r="DN33" s="57">
        <v>0</v>
      </c>
      <c r="DO33" s="57">
        <v>0</v>
      </c>
      <c r="DP33" s="57">
        <v>0</v>
      </c>
      <c r="DQ33" s="57">
        <v>0</v>
      </c>
      <c r="DR33" s="57">
        <v>0</v>
      </c>
      <c r="DS33" s="57">
        <v>0</v>
      </c>
      <c r="DT33" s="57">
        <v>0</v>
      </c>
      <c r="DU33" s="57">
        <v>0</v>
      </c>
      <c r="DV33" s="57">
        <v>0</v>
      </c>
      <c r="DW33" s="57">
        <v>0</v>
      </c>
      <c r="DX33" s="57">
        <v>0</v>
      </c>
      <c r="DY33" s="57">
        <v>0</v>
      </c>
      <c r="DZ33" s="57">
        <v>0</v>
      </c>
      <c r="EA33" s="57">
        <v>0</v>
      </c>
      <c r="EB33" s="57">
        <v>0</v>
      </c>
      <c r="EC33" s="57">
        <v>0</v>
      </c>
      <c r="ED33" s="57">
        <v>0</v>
      </c>
      <c r="EE33" s="57">
        <v>0</v>
      </c>
      <c r="EF33" s="57">
        <v>0</v>
      </c>
      <c r="EG33" s="57">
        <v>0</v>
      </c>
      <c r="EH33" s="57">
        <v>0</v>
      </c>
      <c r="EI33" s="57">
        <v>0</v>
      </c>
      <c r="EJ33" s="57">
        <v>0</v>
      </c>
      <c r="EK33" s="57">
        <v>0</v>
      </c>
      <c r="EL33" s="57">
        <v>0</v>
      </c>
      <c r="EM33" s="57">
        <v>0</v>
      </c>
      <c r="EN33" s="57">
        <v>0</v>
      </c>
      <c r="EO33" s="57">
        <v>0</v>
      </c>
      <c r="EP33" s="57">
        <v>0</v>
      </c>
    </row>
    <row r="34" spans="1:146" ht="14.25" outlineLevel="1">
      <c r="A34" s="62" t="s">
        <v>13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>
        <v>2.3678755199999997</v>
      </c>
      <c r="DK34" s="57">
        <v>2.86654128</v>
      </c>
      <c r="DL34" s="57">
        <v>2.8743236399999996</v>
      </c>
      <c r="DM34" s="57">
        <v>3.09991236</v>
      </c>
      <c r="DN34" s="57">
        <v>3.20719464</v>
      </c>
      <c r="DO34" s="57">
        <v>3.20316288</v>
      </c>
      <c r="DP34" s="57">
        <v>3.15328572</v>
      </c>
      <c r="DQ34" s="57">
        <v>3.9582192</v>
      </c>
      <c r="DR34" s="57">
        <v>7.49810592</v>
      </c>
      <c r="DS34" s="57">
        <v>7.13428503719883</v>
      </c>
      <c r="DT34" s="57">
        <v>7.1398490196357205</v>
      </c>
      <c r="DU34" s="57">
        <v>7.791751916</v>
      </c>
      <c r="DV34" s="57">
        <v>6.744339684</v>
      </c>
      <c r="DW34" s="57">
        <v>8.05028063122855</v>
      </c>
      <c r="DX34" s="57">
        <v>7.8205197044</v>
      </c>
      <c r="DY34" s="57">
        <v>7.26036358371811</v>
      </c>
      <c r="DZ34" s="57">
        <v>7.603866832</v>
      </c>
      <c r="EA34" s="57">
        <v>7.3636254244</v>
      </c>
      <c r="EB34" s="57">
        <v>7.0511732692</v>
      </c>
      <c r="EC34" s="57">
        <v>6.7636018133</v>
      </c>
      <c r="ED34" s="57">
        <v>7.77170180900033</v>
      </c>
      <c r="EE34" s="57">
        <v>6.75640143563035</v>
      </c>
      <c r="EF34" s="57">
        <v>7.37556146537317</v>
      </c>
      <c r="EG34" s="57">
        <v>7.67104974640444</v>
      </c>
      <c r="EH34" s="57">
        <v>7.48871374751972</v>
      </c>
      <c r="EI34" s="57">
        <v>7.73567221609946</v>
      </c>
      <c r="EJ34" s="57">
        <v>7.2305162688</v>
      </c>
      <c r="EK34" s="57">
        <v>7.63153863263861</v>
      </c>
      <c r="EL34" s="57">
        <v>7.25468036403878</v>
      </c>
      <c r="EM34" s="57">
        <v>8.11785279496659</v>
      </c>
      <c r="EN34" s="57">
        <v>7.34257073911404</v>
      </c>
      <c r="EO34" s="57">
        <v>8.1880456484275</v>
      </c>
      <c r="EP34" s="57">
        <v>7.40911340078646</v>
      </c>
    </row>
    <row r="35" spans="1:146" ht="14.25" outlineLevel="2">
      <c r="A35" s="29" t="s">
        <v>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>
        <v>0</v>
      </c>
      <c r="DK35" s="57">
        <v>0</v>
      </c>
      <c r="DL35" s="57">
        <v>0</v>
      </c>
      <c r="DM35" s="57">
        <v>0</v>
      </c>
      <c r="DN35" s="57">
        <v>0</v>
      </c>
      <c r="DO35" s="57">
        <v>0</v>
      </c>
      <c r="DP35" s="57">
        <v>0</v>
      </c>
      <c r="DQ35" s="57">
        <v>0</v>
      </c>
      <c r="DR35" s="57">
        <v>0</v>
      </c>
      <c r="DS35" s="57">
        <v>0</v>
      </c>
      <c r="DT35" s="57">
        <v>0</v>
      </c>
      <c r="DU35" s="57">
        <v>0</v>
      </c>
      <c r="DV35" s="57">
        <v>0</v>
      </c>
      <c r="DW35" s="57">
        <v>0</v>
      </c>
      <c r="DX35" s="57">
        <v>0</v>
      </c>
      <c r="DY35" s="57">
        <v>0</v>
      </c>
      <c r="DZ35" s="57">
        <v>0</v>
      </c>
      <c r="EA35" s="57">
        <v>0</v>
      </c>
      <c r="EB35" s="57">
        <v>0</v>
      </c>
      <c r="EC35" s="57">
        <v>0</v>
      </c>
      <c r="ED35" s="57">
        <v>0</v>
      </c>
      <c r="EE35" s="57">
        <v>0</v>
      </c>
      <c r="EF35" s="57">
        <v>0</v>
      </c>
      <c r="EG35" s="57">
        <v>0</v>
      </c>
      <c r="EH35" s="57">
        <v>0</v>
      </c>
      <c r="EI35" s="57">
        <v>0</v>
      </c>
      <c r="EJ35" s="57">
        <v>0</v>
      </c>
      <c r="EK35" s="57">
        <v>0</v>
      </c>
      <c r="EL35" s="57">
        <v>0</v>
      </c>
      <c r="EM35" s="57">
        <v>0</v>
      </c>
      <c r="EN35" s="57">
        <v>0</v>
      </c>
      <c r="EO35" s="57">
        <v>0</v>
      </c>
      <c r="EP35" s="57">
        <v>0</v>
      </c>
    </row>
    <row r="36" spans="1:146" ht="14.25" outlineLevel="2">
      <c r="A36" s="29" t="s">
        <v>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>
        <v>2.16243552</v>
      </c>
      <c r="DK36" s="57">
        <v>2.66110128</v>
      </c>
      <c r="DL36" s="57">
        <v>2.66888364</v>
      </c>
      <c r="DM36" s="57">
        <v>2.89447236</v>
      </c>
      <c r="DN36" s="57">
        <v>3.00175464</v>
      </c>
      <c r="DO36" s="57">
        <v>2.99772288</v>
      </c>
      <c r="DP36" s="57">
        <v>2.94784572</v>
      </c>
      <c r="DQ36" s="57">
        <v>3.7527792</v>
      </c>
      <c r="DR36" s="57">
        <v>7.29266592</v>
      </c>
      <c r="DS36" s="57">
        <v>6.92884503719883</v>
      </c>
      <c r="DT36" s="57">
        <v>6.93440901963572</v>
      </c>
      <c r="DU36" s="57">
        <v>7.586311916</v>
      </c>
      <c r="DV36" s="57">
        <v>6.744339684</v>
      </c>
      <c r="DW36" s="57">
        <v>8.05028063122855</v>
      </c>
      <c r="DX36" s="57">
        <v>7.8205197044</v>
      </c>
      <c r="DY36" s="57">
        <v>7.26036358371811</v>
      </c>
      <c r="DZ36" s="57">
        <v>7.603866832</v>
      </c>
      <c r="EA36" s="57">
        <v>7.3636254244</v>
      </c>
      <c r="EB36" s="57">
        <v>7.0511732692</v>
      </c>
      <c r="EC36" s="57">
        <v>6.7636018133</v>
      </c>
      <c r="ED36" s="57">
        <v>7.77170180900033</v>
      </c>
      <c r="EE36" s="57">
        <v>6.75640143563035</v>
      </c>
      <c r="EF36" s="57">
        <v>7.37556146537317</v>
      </c>
      <c r="EG36" s="57">
        <v>7.67104974640444</v>
      </c>
      <c r="EH36" s="57">
        <v>7.48871374751972</v>
      </c>
      <c r="EI36" s="57">
        <v>7.73567221609946</v>
      </c>
      <c r="EJ36" s="57">
        <v>7.2305162688</v>
      </c>
      <c r="EK36" s="57">
        <v>7.63153863263861</v>
      </c>
      <c r="EL36" s="57">
        <v>7.25468036403878</v>
      </c>
      <c r="EM36" s="57">
        <v>8.11785279496659</v>
      </c>
      <c r="EN36" s="57">
        <v>7.34257073911404</v>
      </c>
      <c r="EO36" s="57">
        <v>8.1880456484275</v>
      </c>
      <c r="EP36" s="57">
        <v>7.40911340078646</v>
      </c>
    </row>
    <row r="37" spans="1:146" ht="14.25" outlineLevel="2">
      <c r="A37" s="29" t="s">
        <v>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>
        <v>0.20544</v>
      </c>
      <c r="DK37" s="57">
        <v>0.20544</v>
      </c>
      <c r="DL37" s="57">
        <v>0.20544</v>
      </c>
      <c r="DM37" s="57">
        <v>0.20544</v>
      </c>
      <c r="DN37" s="57">
        <v>0.20544</v>
      </c>
      <c r="DO37" s="57">
        <v>0.20544</v>
      </c>
      <c r="DP37" s="57">
        <v>0.20544</v>
      </c>
      <c r="DQ37" s="57">
        <v>0.20544</v>
      </c>
      <c r="DR37" s="57">
        <v>0.20544</v>
      </c>
      <c r="DS37" s="57">
        <v>0.20544</v>
      </c>
      <c r="DT37" s="57">
        <v>0.20544</v>
      </c>
      <c r="DU37" s="57">
        <v>0.20544</v>
      </c>
      <c r="DV37" s="57">
        <v>0</v>
      </c>
      <c r="DW37" s="57">
        <v>0</v>
      </c>
      <c r="DX37" s="57">
        <v>0</v>
      </c>
      <c r="DY37" s="57">
        <v>0</v>
      </c>
      <c r="DZ37" s="57">
        <v>0</v>
      </c>
      <c r="EA37" s="57">
        <v>0</v>
      </c>
      <c r="EB37" s="57">
        <v>0</v>
      </c>
      <c r="EC37" s="57">
        <v>0</v>
      </c>
      <c r="ED37" s="57">
        <v>0</v>
      </c>
      <c r="EE37" s="57">
        <v>0</v>
      </c>
      <c r="EF37" s="57">
        <v>0</v>
      </c>
      <c r="EG37" s="57">
        <v>0</v>
      </c>
      <c r="EH37" s="57">
        <v>0</v>
      </c>
      <c r="EI37" s="57">
        <v>0</v>
      </c>
      <c r="EJ37" s="57">
        <v>0</v>
      </c>
      <c r="EK37" s="57">
        <v>0</v>
      </c>
      <c r="EL37" s="57">
        <v>0</v>
      </c>
      <c r="EM37" s="57">
        <v>0</v>
      </c>
      <c r="EN37" s="57">
        <v>0</v>
      </c>
      <c r="EO37" s="57">
        <v>0</v>
      </c>
      <c r="EP37" s="57">
        <v>0</v>
      </c>
    </row>
    <row r="38" spans="1:146" ht="14.25" outlineLevel="1">
      <c r="A38" s="62" t="s">
        <v>14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>
        <v>12.89228448</v>
      </c>
      <c r="DK38" s="57">
        <v>13.21793172</v>
      </c>
      <c r="DL38" s="57">
        <v>14.17708736</v>
      </c>
      <c r="DM38" s="57">
        <v>14.09292964</v>
      </c>
      <c r="DN38" s="57">
        <v>12.82039536</v>
      </c>
      <c r="DO38" s="57">
        <v>13.59102712</v>
      </c>
      <c r="DP38" s="57">
        <v>13.29531228</v>
      </c>
      <c r="DQ38" s="57">
        <v>10.9680228</v>
      </c>
      <c r="DR38" s="57">
        <v>8.67075608</v>
      </c>
      <c r="DS38" s="57">
        <v>9.0207115</v>
      </c>
      <c r="DT38" s="57">
        <v>8.53893462</v>
      </c>
      <c r="DU38" s="57">
        <v>8.697510504</v>
      </c>
      <c r="DV38" s="57">
        <v>8.722738316</v>
      </c>
      <c r="DW38" s="57">
        <v>9.50646886877145</v>
      </c>
      <c r="DX38" s="57">
        <v>9.8161452956</v>
      </c>
      <c r="DY38" s="57">
        <v>9.84969541628189</v>
      </c>
      <c r="DZ38" s="57">
        <v>9.466979168</v>
      </c>
      <c r="EA38" s="57">
        <v>9.9243475756</v>
      </c>
      <c r="EB38" s="57">
        <v>9.1679457308</v>
      </c>
      <c r="EC38" s="57">
        <v>9.6943201867</v>
      </c>
      <c r="ED38" s="57">
        <v>10.5812235946425</v>
      </c>
      <c r="EE38" s="57">
        <v>11.4126453771925</v>
      </c>
      <c r="EF38" s="57">
        <v>11.0587040035047</v>
      </c>
      <c r="EG38" s="57">
        <v>11.5460411700226</v>
      </c>
      <c r="EH38" s="57">
        <v>11.8073397536339</v>
      </c>
      <c r="EI38" s="57">
        <v>11.8396907454045</v>
      </c>
      <c r="EJ38" s="57">
        <v>11.7029768312</v>
      </c>
      <c r="EK38" s="57">
        <v>11.7585135678983</v>
      </c>
      <c r="EL38" s="57">
        <v>11.4059388131905</v>
      </c>
      <c r="EM38" s="57">
        <v>10.264578238157</v>
      </c>
      <c r="EN38" s="57">
        <v>10.12910006126</v>
      </c>
      <c r="EO38" s="57">
        <v>10.8107295966658</v>
      </c>
      <c r="EP38" s="57">
        <v>9.51503018241192</v>
      </c>
    </row>
    <row r="39" spans="1:146" ht="14.25" outlineLevel="1">
      <c r="A39" s="62" t="s">
        <v>17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>
        <v>0.410052</v>
      </c>
      <c r="DK39" s="57">
        <v>0.410052</v>
      </c>
      <c r="DL39" s="57">
        <v>0.410052</v>
      </c>
      <c r="DM39" s="57">
        <v>0.410052</v>
      </c>
      <c r="DN39" s="57">
        <v>0.410052</v>
      </c>
      <c r="DO39" s="57">
        <v>0.410052</v>
      </c>
      <c r="DP39" s="57">
        <v>0.410052</v>
      </c>
      <c r="DQ39" s="57">
        <v>0.410052</v>
      </c>
      <c r="DR39" s="57">
        <v>0.410052</v>
      </c>
      <c r="DS39" s="57">
        <v>0.410052</v>
      </c>
      <c r="DT39" s="57">
        <v>0.410052</v>
      </c>
      <c r="DU39" s="57">
        <v>0.410052</v>
      </c>
      <c r="DV39" s="57">
        <v>0.410052</v>
      </c>
      <c r="DW39" s="57">
        <v>0.410052</v>
      </c>
      <c r="DX39" s="57">
        <v>0.410052</v>
      </c>
      <c r="DY39" s="57">
        <v>0.410052</v>
      </c>
      <c r="DZ39" s="57">
        <v>0.410052</v>
      </c>
      <c r="EA39" s="57">
        <v>0.410052</v>
      </c>
      <c r="EB39" s="57">
        <v>0.410052</v>
      </c>
      <c r="EC39" s="57">
        <v>0.239309954859402</v>
      </c>
      <c r="ED39" s="57">
        <v>0.580790095608866</v>
      </c>
      <c r="EE39" s="57">
        <v>0.65037992207673</v>
      </c>
      <c r="EF39" s="57">
        <v>0.167222821590778</v>
      </c>
      <c r="EG39" s="57">
        <v>0.228239511514182</v>
      </c>
      <c r="EH39" s="57">
        <v>1.71514425389639</v>
      </c>
      <c r="EI39" s="57">
        <v>2.27576444907873</v>
      </c>
      <c r="EJ39" s="57">
        <v>2.55114105075423</v>
      </c>
      <c r="EK39" s="57">
        <v>3.07428830703839</v>
      </c>
      <c r="EL39" s="57">
        <v>0.838346406742756</v>
      </c>
      <c r="EM39" s="57">
        <v>0.619431926101118</v>
      </c>
      <c r="EN39" s="57">
        <v>0.407759108355165</v>
      </c>
      <c r="EO39" s="57">
        <v>0.321542296150734</v>
      </c>
      <c r="EP39" s="57">
        <v>0.405033208537903</v>
      </c>
    </row>
    <row r="40" spans="1:146" ht="14.25">
      <c r="A40" s="1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</row>
    <row r="41" spans="1:146" ht="14.25">
      <c r="A41" s="30" t="s">
        <v>93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36">
        <v>29.265919998833528</v>
      </c>
      <c r="DK41" s="36">
        <v>28.891590703572945</v>
      </c>
      <c r="DL41" s="36">
        <v>25.503964627174057</v>
      </c>
      <c r="DM41" s="36">
        <v>29.534742903300764</v>
      </c>
      <c r="DN41" s="36">
        <v>28.465692690879546</v>
      </c>
      <c r="DO41" s="36">
        <v>25.91409539956739</v>
      </c>
      <c r="DP41" s="36">
        <v>24.970015881751493</v>
      </c>
      <c r="DQ41" s="36">
        <v>24.06469727234076</v>
      </c>
      <c r="DR41" s="36">
        <v>22.853216626263546</v>
      </c>
      <c r="DS41" s="36">
        <v>20.2811142708012</v>
      </c>
      <c r="DT41" s="36">
        <v>20.5201159802643</v>
      </c>
      <c r="DU41" s="36">
        <v>25.605036634730002</v>
      </c>
      <c r="DV41" s="36">
        <v>26.562001514000002</v>
      </c>
      <c r="DW41" s="36">
        <v>32.212331243899996</v>
      </c>
      <c r="DX41" s="36">
        <v>24.830543446809372</v>
      </c>
      <c r="DY41" s="36">
        <v>23.676045648500004</v>
      </c>
      <c r="DZ41" s="36">
        <v>25.21061536832296</v>
      </c>
      <c r="EA41" s="36">
        <v>27.230331005666855</v>
      </c>
      <c r="EB41" s="36">
        <v>28.377688999859192</v>
      </c>
      <c r="EC41" s="36">
        <v>23.429631639272646</v>
      </c>
      <c r="ED41" s="36">
        <v>25.09090773085817</v>
      </c>
      <c r="EE41" s="36">
        <v>23.244902276726567</v>
      </c>
      <c r="EF41" s="36">
        <v>25.054421540380996</v>
      </c>
      <c r="EG41" s="36">
        <v>27.349511036923925</v>
      </c>
      <c r="EH41" s="36">
        <v>25.206968743569615</v>
      </c>
      <c r="EI41" s="36">
        <v>26.17882849321657</v>
      </c>
      <c r="EJ41" s="36">
        <v>23.33683047820882</v>
      </c>
      <c r="EK41" s="36">
        <v>24.18553878737746</v>
      </c>
      <c r="EL41" s="36">
        <v>26.709005697970394</v>
      </c>
      <c r="EM41" s="36">
        <v>24.84784798340812</v>
      </c>
      <c r="EN41" s="36">
        <v>21.69438197040002</v>
      </c>
      <c r="EO41" s="36">
        <v>21.634312569918343</v>
      </c>
      <c r="EP41" s="36">
        <v>20.84913985015668</v>
      </c>
    </row>
    <row r="42" spans="1:146" ht="14.25" outlineLevel="1">
      <c r="A42" s="62" t="s">
        <v>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>
        <v>0.391448675895844</v>
      </c>
      <c r="DK42" s="57">
        <v>0.38053641811492</v>
      </c>
      <c r="DL42" s="57">
        <v>0.352017511867854</v>
      </c>
      <c r="DM42" s="57">
        <v>0.371315745560716</v>
      </c>
      <c r="DN42" s="57">
        <v>0.718075990008644</v>
      </c>
      <c r="DO42" s="57">
        <v>0.994684832478392</v>
      </c>
      <c r="DP42" s="57">
        <v>1.03104035054189</v>
      </c>
      <c r="DQ42" s="57">
        <v>0.912466814250755</v>
      </c>
      <c r="DR42" s="57">
        <v>0.757802705698687</v>
      </c>
      <c r="DS42" s="57">
        <v>0.4877564</v>
      </c>
      <c r="DT42" s="57">
        <v>0.5838103882</v>
      </c>
      <c r="DU42" s="57">
        <v>0.586755314</v>
      </c>
      <c r="DV42" s="57">
        <v>0.6264546957</v>
      </c>
      <c r="DW42" s="57">
        <v>0.5543586398</v>
      </c>
      <c r="DX42" s="57">
        <v>0.533256385150767</v>
      </c>
      <c r="DY42" s="57">
        <v>1.223178792</v>
      </c>
      <c r="DZ42" s="57">
        <v>1.98238268682438</v>
      </c>
      <c r="EA42" s="57">
        <v>1.46240973581674</v>
      </c>
      <c r="EB42" s="57">
        <v>1.73706537331045</v>
      </c>
      <c r="EC42" s="57">
        <v>0.841312040418132</v>
      </c>
      <c r="ED42" s="57">
        <v>1.94519492040423</v>
      </c>
      <c r="EE42" s="57">
        <v>2.11623628241318</v>
      </c>
      <c r="EF42" s="57">
        <v>3.59899441109562</v>
      </c>
      <c r="EG42" s="57">
        <v>3.22629426484454</v>
      </c>
      <c r="EH42" s="57">
        <v>1.58632628700349</v>
      </c>
      <c r="EI42" s="57">
        <v>2.08384646537157</v>
      </c>
      <c r="EJ42" s="57">
        <v>1.1654212562378</v>
      </c>
      <c r="EK42" s="57">
        <v>2.70667354202018</v>
      </c>
      <c r="EL42" s="57">
        <v>2.15622368015975</v>
      </c>
      <c r="EM42" s="57">
        <v>1.89452695723088</v>
      </c>
      <c r="EN42" s="57">
        <v>1.60749137565062</v>
      </c>
      <c r="EO42" s="57">
        <v>1.51588690372683</v>
      </c>
      <c r="EP42" s="57">
        <v>1.51449508630497</v>
      </c>
    </row>
    <row r="43" spans="1:146" ht="15" customHeight="1" outlineLevel="1">
      <c r="A43" s="62" t="s">
        <v>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>
        <v>23.4023758034832</v>
      </c>
      <c r="DK43" s="57">
        <v>24.2028612572452</v>
      </c>
      <c r="DL43" s="57">
        <v>22.0950558697808</v>
      </c>
      <c r="DM43" s="57">
        <v>26.1440195033506</v>
      </c>
      <c r="DN43" s="57">
        <v>24.7386529667841</v>
      </c>
      <c r="DO43" s="57">
        <v>22.0580953178752</v>
      </c>
      <c r="DP43" s="57">
        <v>21.1734977016993</v>
      </c>
      <c r="DQ43" s="57">
        <v>20.3509856410632</v>
      </c>
      <c r="DR43" s="57">
        <v>19.2876251046117</v>
      </c>
      <c r="DS43" s="57">
        <v>17.2827297124812</v>
      </c>
      <c r="DT43" s="57">
        <v>17.5284234122595</v>
      </c>
      <c r="DU43" s="57">
        <v>22.657093091538</v>
      </c>
      <c r="DV43" s="57">
        <v>23.7442842304824</v>
      </c>
      <c r="DW43" s="57">
        <v>28.9358238236096</v>
      </c>
      <c r="DX43" s="57">
        <v>21.9281380434858</v>
      </c>
      <c r="DY43" s="57">
        <v>20.1672886459732</v>
      </c>
      <c r="DZ43" s="57">
        <v>21.0693102081052</v>
      </c>
      <c r="EA43" s="57">
        <v>23.6778511927793</v>
      </c>
      <c r="EB43" s="57">
        <v>24.6132716099511</v>
      </c>
      <c r="EC43" s="57">
        <v>20.4252992329565</v>
      </c>
      <c r="ED43" s="57">
        <v>21.1222604737349</v>
      </c>
      <c r="EE43" s="57">
        <v>19.0736663257554</v>
      </c>
      <c r="EF43" s="57">
        <v>19.5433097328268</v>
      </c>
      <c r="EG43" s="57">
        <v>22.3152844215867</v>
      </c>
      <c r="EH43" s="57">
        <v>22.2574409995774</v>
      </c>
      <c r="EI43" s="57">
        <v>22.6997938813372</v>
      </c>
      <c r="EJ43" s="57">
        <v>20.7436507338686</v>
      </c>
      <c r="EK43" s="57">
        <v>20.187541113644</v>
      </c>
      <c r="EL43" s="57">
        <v>23.4656958467384</v>
      </c>
      <c r="EM43" s="57">
        <v>21.9213555841941</v>
      </c>
      <c r="EN43" s="57">
        <v>19.2494345114264</v>
      </c>
      <c r="EO43" s="57">
        <v>19.3926234397072</v>
      </c>
      <c r="EP43" s="57">
        <v>18.6523802348474</v>
      </c>
    </row>
    <row r="44" spans="1:146" ht="15" customHeight="1" outlineLevel="1">
      <c r="A44" s="62" t="s">
        <v>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>
        <v>1.55466636499636</v>
      </c>
      <c r="DK44" s="57">
        <v>1.58212052807936</v>
      </c>
      <c r="DL44" s="57">
        <v>1.44512299477417</v>
      </c>
      <c r="DM44" s="57">
        <v>1.70038533055286</v>
      </c>
      <c r="DN44" s="57">
        <v>1.65286349006327</v>
      </c>
      <c r="DO44" s="57">
        <v>1.52265462976509</v>
      </c>
      <c r="DP44" s="57">
        <v>1.48304053655509</v>
      </c>
      <c r="DQ44" s="57">
        <v>1.46942380205187</v>
      </c>
      <c r="DR44" s="57">
        <v>1.41859305497965</v>
      </c>
      <c r="DS44" s="57">
        <v>1.26314853832</v>
      </c>
      <c r="DT44" s="57">
        <v>1.2472930017048</v>
      </c>
      <c r="DU44" s="57">
        <v>1.560318867392</v>
      </c>
      <c r="DV44" s="57">
        <v>1.5063804054176</v>
      </c>
      <c r="DW44" s="57">
        <v>1.8183284077904</v>
      </c>
      <c r="DX44" s="57">
        <v>1.42209266794781</v>
      </c>
      <c r="DY44" s="57">
        <v>1.3253300684268</v>
      </c>
      <c r="DZ44" s="57">
        <v>1.39316058877585</v>
      </c>
      <c r="EA44" s="57">
        <v>1.46019384805323</v>
      </c>
      <c r="EB44" s="57">
        <v>1.58408309429724</v>
      </c>
      <c r="EC44" s="57">
        <v>1.28871199446662</v>
      </c>
      <c r="ED44" s="57">
        <v>1.44536809065463</v>
      </c>
      <c r="EE44" s="57">
        <v>1.29123053694722</v>
      </c>
      <c r="EF44" s="57">
        <v>1.41661688498435</v>
      </c>
      <c r="EG44" s="57">
        <v>1.4640428145359</v>
      </c>
      <c r="EH44" s="57">
        <v>1.00231616141801</v>
      </c>
      <c r="EI44" s="57">
        <v>0.993315650443748</v>
      </c>
      <c r="EJ44" s="57">
        <v>1.08236303629242</v>
      </c>
      <c r="EK44" s="57">
        <v>0.995063974307443</v>
      </c>
      <c r="EL44" s="57">
        <v>0.773079367958421</v>
      </c>
      <c r="EM44" s="57">
        <v>0.79798771523915</v>
      </c>
      <c r="EN44" s="57">
        <v>0.565727826261025</v>
      </c>
      <c r="EO44" s="57">
        <v>0.488573940170191</v>
      </c>
      <c r="EP44" s="57">
        <v>0.532632776872598</v>
      </c>
    </row>
    <row r="45" spans="1:146" ht="14.25" outlineLevel="1">
      <c r="A45" s="62" t="s">
        <v>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>
        <v>3.83742915445812</v>
      </c>
      <c r="DK45" s="57">
        <v>2.64607250013346</v>
      </c>
      <c r="DL45" s="57">
        <v>1.53176825075123</v>
      </c>
      <c r="DM45" s="57">
        <v>1.23902232383659</v>
      </c>
      <c r="DN45" s="57">
        <v>1.27610024402353</v>
      </c>
      <c r="DO45" s="57">
        <v>1.25866061944871</v>
      </c>
      <c r="DP45" s="57">
        <v>1.20243729295521</v>
      </c>
      <c r="DQ45" s="57">
        <v>1.25182101497493</v>
      </c>
      <c r="DR45" s="57">
        <v>1.30919576097351</v>
      </c>
      <c r="DS45" s="57">
        <v>1.16747962</v>
      </c>
      <c r="DT45" s="57">
        <v>1.0805891781</v>
      </c>
      <c r="DU45" s="57">
        <v>0.7208693618</v>
      </c>
      <c r="DV45" s="57">
        <v>0.6048821824</v>
      </c>
      <c r="DW45" s="57">
        <v>0.8238203727</v>
      </c>
      <c r="DX45" s="57">
        <v>0.867056350224996</v>
      </c>
      <c r="DY45" s="57">
        <v>0.8802481421</v>
      </c>
      <c r="DZ45" s="57">
        <v>0.685761884617527</v>
      </c>
      <c r="EA45" s="57">
        <v>0.54987622901758</v>
      </c>
      <c r="EB45" s="57">
        <v>0.363268922300398</v>
      </c>
      <c r="EC45" s="57">
        <v>0.855437785388693</v>
      </c>
      <c r="ED45" s="57">
        <v>0.531352125615965</v>
      </c>
      <c r="EE45" s="57">
        <v>0.725086164436489</v>
      </c>
      <c r="EF45" s="57">
        <v>0.47434090155609</v>
      </c>
      <c r="EG45" s="57">
        <v>0.331984787719094</v>
      </c>
      <c r="EH45" s="57">
        <v>0.34618363845313</v>
      </c>
      <c r="EI45" s="57">
        <v>0.390452380318496</v>
      </c>
      <c r="EJ45" s="57">
        <v>0.343415676403122</v>
      </c>
      <c r="EK45" s="57">
        <v>0.296260157405841</v>
      </c>
      <c r="EL45" s="57">
        <v>0.314006803113823</v>
      </c>
      <c r="EM45" s="57">
        <v>0.23397772674399</v>
      </c>
      <c r="EN45" s="57">
        <v>0.271728257061973</v>
      </c>
      <c r="EO45" s="57">
        <v>0.236752088321877</v>
      </c>
      <c r="EP45" s="57">
        <v>0.149631752131712</v>
      </c>
    </row>
    <row r="46" spans="1:146" ht="14.25" customHeight="1" outlineLevel="1">
      <c r="A46" s="62" t="s">
        <v>15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>
        <v>0.0800000000000001</v>
      </c>
      <c r="DK46" s="57">
        <v>0.0800000000000001</v>
      </c>
      <c r="DL46" s="57">
        <v>0.0800000000000001</v>
      </c>
      <c r="DM46" s="57">
        <v>0.0800000000000001</v>
      </c>
      <c r="DN46" s="57">
        <v>0.0800000000000001</v>
      </c>
      <c r="DO46" s="57">
        <v>0.0800000000000001</v>
      </c>
      <c r="DP46" s="57">
        <v>0.0800000000000001</v>
      </c>
      <c r="DQ46" s="57">
        <v>0.0800000000000001</v>
      </c>
      <c r="DR46" s="57">
        <v>0.0800000000000001</v>
      </c>
      <c r="DS46" s="57">
        <v>0.0800000000000001</v>
      </c>
      <c r="DT46" s="57">
        <v>0.0800000000000001</v>
      </c>
      <c r="DU46" s="57">
        <v>0.0800000000000001</v>
      </c>
      <c r="DV46" s="57">
        <v>0.0800000000000001</v>
      </c>
      <c r="DW46" s="57">
        <v>0.0800000000000001</v>
      </c>
      <c r="DX46" s="57">
        <v>0.0800000000000001</v>
      </c>
      <c r="DY46" s="57">
        <v>0.0800000000000001</v>
      </c>
      <c r="DZ46" s="57">
        <v>0.0800000000000001</v>
      </c>
      <c r="EA46" s="57">
        <v>0.0800000000000001</v>
      </c>
      <c r="EB46" s="57">
        <v>0.0800000000000001</v>
      </c>
      <c r="EC46" s="57">
        <v>0.0188705860426988</v>
      </c>
      <c r="ED46" s="57">
        <v>0.0467321204484448</v>
      </c>
      <c r="EE46" s="57">
        <v>0.0386829671742739</v>
      </c>
      <c r="EF46" s="57">
        <v>0.0211596099181359</v>
      </c>
      <c r="EG46" s="57">
        <v>0.0119047482376891</v>
      </c>
      <c r="EH46" s="57">
        <v>0.0147016571175838</v>
      </c>
      <c r="EI46" s="57">
        <v>0.0114201157455556</v>
      </c>
      <c r="EJ46" s="57">
        <v>0.00197977540688132</v>
      </c>
      <c r="EK46" s="57">
        <v>0</v>
      </c>
      <c r="EL46" s="57">
        <v>0</v>
      </c>
      <c r="EM46" s="57">
        <v>0</v>
      </c>
      <c r="EN46" s="57">
        <v>0</v>
      </c>
      <c r="EO46" s="57">
        <v>0.00047619799224119</v>
      </c>
      <c r="EP46" s="57">
        <v>0</v>
      </c>
    </row>
    <row r="47" spans="1:146" ht="14.25" customHeight="1">
      <c r="A47" s="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</row>
    <row r="48" spans="1:146" ht="14.25">
      <c r="A48" s="8" t="s">
        <v>94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>
        <v>31.340226800270784</v>
      </c>
      <c r="DK48" s="12">
        <v>27.787626402182262</v>
      </c>
      <c r="DL48" s="12">
        <v>23.665405665532496</v>
      </c>
      <c r="DM48" s="12">
        <v>37.75083858210356</v>
      </c>
      <c r="DN48" s="12">
        <v>34.26647227654337</v>
      </c>
      <c r="DO48" s="12">
        <v>26.305585445706885</v>
      </c>
      <c r="DP48" s="12">
        <v>16.01293340831959</v>
      </c>
      <c r="DQ48" s="12">
        <v>21.067535394321844</v>
      </c>
      <c r="DR48" s="12">
        <v>23.889083968628697</v>
      </c>
      <c r="DS48" s="12">
        <v>19.58414432225189</v>
      </c>
      <c r="DT48" s="12">
        <v>21.539617859684277</v>
      </c>
      <c r="DU48" s="12">
        <v>27.769824219720007</v>
      </c>
      <c r="DV48" s="12">
        <v>18.086765055120004</v>
      </c>
      <c r="DW48" s="12">
        <v>31.454738403690023</v>
      </c>
      <c r="DX48" s="12">
        <v>33.756262669847985</v>
      </c>
      <c r="DY48" s="12">
        <v>25.310243491340017</v>
      </c>
      <c r="DZ48" s="12">
        <v>16.94678176399097</v>
      </c>
      <c r="EA48" s="12">
        <v>30.29417735982414</v>
      </c>
      <c r="EB48" s="12">
        <v>24.536855895581773</v>
      </c>
      <c r="EC48" s="12">
        <v>18.624132893810035</v>
      </c>
      <c r="ED48" s="12">
        <v>25.632556390529743</v>
      </c>
      <c r="EE48" s="12">
        <v>25.345228440451912</v>
      </c>
      <c r="EF48" s="12">
        <v>21.500039244509317</v>
      </c>
      <c r="EG48" s="12">
        <v>27.94190230133897</v>
      </c>
      <c r="EH48" s="12">
        <v>27.107063194476034</v>
      </c>
      <c r="EI48" s="12">
        <v>26.000965336915556</v>
      </c>
      <c r="EJ48" s="12">
        <v>24.13700412925184</v>
      </c>
      <c r="EK48" s="12">
        <v>22.839107397841136</v>
      </c>
      <c r="EL48" s="12">
        <v>20.52320958469937</v>
      </c>
      <c r="EM48" s="12">
        <v>21.227604432389192</v>
      </c>
      <c r="EN48" s="12">
        <v>17.58057091305448</v>
      </c>
      <c r="EO48" s="12">
        <v>20.258152592349248</v>
      </c>
      <c r="EP48" s="12">
        <v>17.68517341584592</v>
      </c>
    </row>
    <row r="49" spans="1:146" ht="14.25">
      <c r="A49" s="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EG49" s="13"/>
      <c r="EI49" s="13"/>
      <c r="EK49" s="13"/>
      <c r="EL49" s="13"/>
      <c r="EM49" s="13"/>
      <c r="EN49" s="13"/>
      <c r="EO49" s="13"/>
      <c r="EP49" s="13"/>
    </row>
    <row r="50" spans="1:146" ht="14.25">
      <c r="A50" s="114" t="s">
        <v>39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DJ50" s="13">
        <v>-2.074306801437256</v>
      </c>
      <c r="DK50" s="13">
        <v>1.1039643013906826</v>
      </c>
      <c r="DL50" s="13">
        <v>1.83855896164156</v>
      </c>
      <c r="DM50" s="13">
        <v>-8.216095678802798</v>
      </c>
      <c r="DN50" s="13">
        <v>-5.800779585663822</v>
      </c>
      <c r="DO50" s="13">
        <v>-0.391490046139495</v>
      </c>
      <c r="DP50" s="13">
        <v>8.957082473431903</v>
      </c>
      <c r="DQ50" s="13">
        <v>2.9971618780189146</v>
      </c>
      <c r="DR50" s="13">
        <v>-1.035867342365151</v>
      </c>
      <c r="DS50" s="13">
        <v>0.6969699485493095</v>
      </c>
      <c r="DT50" s="13">
        <v>-1.0195018794199768</v>
      </c>
      <c r="DU50" s="13">
        <v>-2.1647875849900053</v>
      </c>
      <c r="DV50" s="13">
        <v>8.475236458879998</v>
      </c>
      <c r="DW50" s="13">
        <v>0.7575928402099734</v>
      </c>
      <c r="DX50" s="13">
        <v>-8.925719223038612</v>
      </c>
      <c r="DY50" s="13">
        <v>-1.6341978428400132</v>
      </c>
      <c r="DZ50" s="13">
        <v>8.263833604331989</v>
      </c>
      <c r="EA50" s="13">
        <v>-3.0638463541572847</v>
      </c>
      <c r="EB50" s="13">
        <v>3.8408331042774186</v>
      </c>
      <c r="EC50" s="13">
        <v>4.805498745462611</v>
      </c>
      <c r="ED50" s="13">
        <v>-0.5416486596715728</v>
      </c>
      <c r="EE50" s="13">
        <v>-2.100326163725345</v>
      </c>
      <c r="EF50" s="13">
        <v>3.5543822958716795</v>
      </c>
      <c r="EG50" s="13">
        <v>-0.5923912644150455</v>
      </c>
      <c r="EH50" s="13">
        <v>-1.900094450906419</v>
      </c>
      <c r="EI50" s="13">
        <v>0.17786315630101512</v>
      </c>
      <c r="EJ50" s="13">
        <v>-0.8001736510430177</v>
      </c>
      <c r="EK50" s="13">
        <v>1.346431389536324</v>
      </c>
      <c r="EL50" s="13">
        <v>6.185796113271024</v>
      </c>
      <c r="EM50" s="13">
        <v>3.620243551018927</v>
      </c>
      <c r="EN50" s="13">
        <v>4.11381105734554</v>
      </c>
      <c r="EO50" s="13">
        <v>1.3761599775690954</v>
      </c>
      <c r="EP50" s="13">
        <v>3.1639664343107583</v>
      </c>
    </row>
    <row r="51" spans="1:143" ht="14.25">
      <c r="A51" s="114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EE51" s="13"/>
      <c r="EG51" s="13"/>
      <c r="EI51" s="13"/>
      <c r="EM51" s="291"/>
    </row>
    <row r="52" spans="1:143" ht="14.25">
      <c r="A52" s="9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EM52" s="291"/>
    </row>
    <row r="53" spans="1:120" ht="14.25">
      <c r="A53" s="146" t="s">
        <v>98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</row>
    <row r="54" spans="1:120" ht="15">
      <c r="A54" s="7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</row>
    <row r="55" spans="1:97" ht="14.25">
      <c r="A55" s="7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</row>
    <row r="56" spans="1:97" ht="14.25">
      <c r="A56" s="7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</row>
    <row r="57" spans="1:97" ht="14.25">
      <c r="A57" s="7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</row>
    <row r="58" spans="1:97" ht="14.25">
      <c r="A58" s="7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</row>
    <row r="59" spans="1:97" ht="14.25">
      <c r="A59" s="7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</row>
    <row r="60" spans="1:97" ht="14.25">
      <c r="A60" s="7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</row>
    <row r="61" spans="1:97" ht="14.25">
      <c r="A61" s="7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</row>
    <row r="62" spans="1:97" ht="15">
      <c r="A62" s="7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</row>
    <row r="63" spans="1:97" ht="14.25">
      <c r="A63" s="7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</row>
    <row r="64" spans="1:97" ht="14.2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</row>
    <row r="65" spans="1:97" ht="14.2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</row>
    <row r="66" spans="1:97" ht="14.2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</row>
    <row r="67" spans="1:97" ht="14.2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</row>
    <row r="68" spans="1:97" ht="14.2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</row>
    <row r="69" spans="1:97" ht="14.2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</row>
    <row r="70" spans="1:97" ht="14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</row>
    <row r="71" spans="1:97" ht="14.2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</row>
    <row r="72" spans="1:97" ht="14.2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</row>
    <row r="73" spans="1:97" ht="14.2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</row>
    <row r="74" spans="1:97" ht="14.2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</row>
    <row r="75" spans="1:97" ht="14.2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</row>
    <row r="76" spans="1:97" ht="14.2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</row>
    <row r="77" spans="1:97" ht="14.2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</row>
    <row r="78" spans="1:97" ht="14.2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</row>
    <row r="79" spans="1:97" ht="14.25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</row>
    <row r="80" spans="1:97" ht="14.25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</row>
    <row r="81" spans="1:97" ht="14.25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</row>
    <row r="82" spans="1:97" ht="14.25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</row>
    <row r="83" spans="1:97" ht="14.25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</row>
    <row r="84" spans="1:97" ht="14.25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</row>
  </sheetData>
  <hyperlinks>
    <hyperlink ref="A53" location="Contents!A1" display="Return to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</sheetPr>
  <dimension ref="A1:Z55"/>
  <sheetViews>
    <sheetView zoomScaleSheetLayoutView="100" workbookViewId="0" topLeftCell="A1"/>
  </sheetViews>
  <sheetFormatPr defaultColWidth="9.00390625" defaultRowHeight="14.25"/>
  <cols>
    <col min="1" max="1" width="15.625" style="225" customWidth="1"/>
    <col min="2" max="2" width="10.50390625" style="222" customWidth="1"/>
    <col min="3" max="3" width="10.25390625" style="222" customWidth="1"/>
    <col min="4" max="4" width="10.50390625" style="222" customWidth="1"/>
    <col min="5" max="5" width="10.875" style="222" customWidth="1"/>
    <col min="6" max="6" width="10.50390625" style="222" customWidth="1"/>
    <col min="7" max="7" width="13.25390625" style="222" customWidth="1"/>
    <col min="8" max="8" width="10.50390625" style="222" customWidth="1"/>
    <col min="9" max="9" width="10.375" style="222" customWidth="1"/>
    <col min="10" max="10" width="10.50390625" style="222" customWidth="1"/>
    <col min="11" max="11" width="11.125" style="222" customWidth="1"/>
    <col min="12" max="12" width="10.50390625" style="222" customWidth="1"/>
    <col min="13" max="13" width="10.625" style="222" customWidth="1"/>
    <col min="14" max="14" width="9.50390625" style="222" customWidth="1"/>
    <col min="15" max="15" width="13.25390625" style="222" bestFit="1" customWidth="1"/>
    <col min="16" max="16" width="9.00390625" style="222" bestFit="1" customWidth="1"/>
    <col min="17" max="17" width="12.50390625" style="222" bestFit="1" customWidth="1"/>
    <col min="18" max="18" width="11.25390625" style="222" customWidth="1"/>
    <col min="19" max="19" width="9.00390625" style="222" customWidth="1"/>
    <col min="20" max="20" width="10.00390625" style="222" bestFit="1" customWidth="1"/>
    <col min="21" max="21" width="9.50390625" style="222" customWidth="1"/>
    <col min="22" max="23" width="9.00390625" style="222" customWidth="1"/>
    <col min="24" max="24" width="9.75390625" style="222" customWidth="1"/>
    <col min="25" max="16384" width="9.00390625" style="222" customWidth="1"/>
  </cols>
  <sheetData>
    <row r="1" spans="1:14" ht="14.25">
      <c r="A1" s="73" t="s">
        <v>120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221"/>
    </row>
    <row r="2" spans="1:14" ht="14.25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221"/>
    </row>
    <row r="3" spans="1:14" ht="11.2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221"/>
    </row>
    <row r="4" spans="1:17" s="225" customFormat="1" ht="17.25" customHeight="1">
      <c r="A4" s="299"/>
      <c r="B4" s="302">
        <v>2022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4"/>
      <c r="N4" s="223"/>
      <c r="O4" s="224"/>
      <c r="P4" s="224"/>
      <c r="Q4" s="224"/>
    </row>
    <row r="5" spans="1:17" s="225" customFormat="1" ht="19.5" customHeight="1">
      <c r="A5" s="300"/>
      <c r="B5" s="302" t="s">
        <v>21</v>
      </c>
      <c r="C5" s="303"/>
      <c r="D5" s="303"/>
      <c r="E5" s="303"/>
      <c r="F5" s="303"/>
      <c r="G5" s="304"/>
      <c r="H5" s="302" t="s">
        <v>22</v>
      </c>
      <c r="I5" s="303"/>
      <c r="J5" s="303"/>
      <c r="K5" s="304"/>
      <c r="L5" s="305" t="s">
        <v>23</v>
      </c>
      <c r="M5" s="306"/>
      <c r="N5" s="223"/>
      <c r="O5" s="224"/>
      <c r="P5" s="224"/>
      <c r="Q5" s="224"/>
    </row>
    <row r="6" spans="1:17" s="228" customFormat="1" ht="21.75" customHeight="1">
      <c r="A6" s="300"/>
      <c r="B6" s="309" t="s">
        <v>5</v>
      </c>
      <c r="C6" s="310"/>
      <c r="D6" s="309" t="s">
        <v>24</v>
      </c>
      <c r="E6" s="310"/>
      <c r="F6" s="309" t="s">
        <v>7</v>
      </c>
      <c r="G6" s="310"/>
      <c r="H6" s="309" t="s">
        <v>25</v>
      </c>
      <c r="I6" s="310"/>
      <c r="J6" s="309" t="s">
        <v>26</v>
      </c>
      <c r="K6" s="310"/>
      <c r="L6" s="307"/>
      <c r="M6" s="308"/>
      <c r="N6" s="226"/>
      <c r="O6" s="227"/>
      <c r="P6" s="227"/>
      <c r="Q6" s="227"/>
    </row>
    <row r="7" spans="1:17" s="228" customFormat="1" ht="40.5" customHeight="1">
      <c r="A7" s="301"/>
      <c r="B7" s="75" t="s">
        <v>21</v>
      </c>
      <c r="C7" s="76" t="s">
        <v>121</v>
      </c>
      <c r="D7" s="75" t="s">
        <v>21</v>
      </c>
      <c r="E7" s="76" t="s">
        <v>121</v>
      </c>
      <c r="F7" s="75" t="s">
        <v>21</v>
      </c>
      <c r="G7" s="76" t="s">
        <v>121</v>
      </c>
      <c r="H7" s="75" t="s">
        <v>21</v>
      </c>
      <c r="I7" s="76" t="s">
        <v>121</v>
      </c>
      <c r="J7" s="75" t="s">
        <v>21</v>
      </c>
      <c r="K7" s="76" t="s">
        <v>121</v>
      </c>
      <c r="L7" s="75" t="s">
        <v>21</v>
      </c>
      <c r="M7" s="76" t="s">
        <v>121</v>
      </c>
      <c r="N7" s="226"/>
      <c r="O7" s="227"/>
      <c r="P7" s="227"/>
      <c r="Q7" s="227"/>
    </row>
    <row r="8" spans="1:26" ht="14.25">
      <c r="A8" s="77" t="s">
        <v>27</v>
      </c>
      <c r="B8" s="184">
        <v>0</v>
      </c>
      <c r="C8" s="78">
        <v>0</v>
      </c>
      <c r="D8" s="184">
        <v>611644</v>
      </c>
      <c r="E8" s="78">
        <v>-0.174481489929426</v>
      </c>
      <c r="F8" s="184">
        <v>0</v>
      </c>
      <c r="G8" s="78">
        <v>0</v>
      </c>
      <c r="H8" s="185">
        <v>611644</v>
      </c>
      <c r="I8" s="79">
        <v>-0.174481489929426</v>
      </c>
      <c r="J8" s="185">
        <v>0</v>
      </c>
      <c r="K8" s="79">
        <v>0</v>
      </c>
      <c r="L8" s="186">
        <f>SUM(B8,D8,F8)</f>
        <v>611644</v>
      </c>
      <c r="M8" s="80">
        <f>H8/L8*I8+J8/L8*K8</f>
        <v>-0.174481489929426</v>
      </c>
      <c r="N8" s="229"/>
      <c r="O8" s="262"/>
      <c r="P8" s="254"/>
      <c r="Q8" s="240"/>
      <c r="R8" s="255"/>
      <c r="S8" s="253"/>
      <c r="T8" s="255"/>
      <c r="U8" s="253"/>
      <c r="V8" s="255"/>
      <c r="W8" s="253"/>
      <c r="X8" s="255"/>
      <c r="Y8" s="253"/>
      <c r="Z8" s="255"/>
    </row>
    <row r="9" spans="1:26" s="225" customFormat="1" ht="14.5" thickBot="1">
      <c r="A9" s="81" t="s">
        <v>28</v>
      </c>
      <c r="B9" s="187">
        <f>SUM(B8)</f>
        <v>0</v>
      </c>
      <c r="C9" s="78">
        <f>C8</f>
        <v>0</v>
      </c>
      <c r="D9" s="187">
        <f>SUM(D8)</f>
        <v>611644</v>
      </c>
      <c r="E9" s="270">
        <f>E8</f>
        <v>-0.174481489929426</v>
      </c>
      <c r="F9" s="187">
        <f>SUM(F8)</f>
        <v>0</v>
      </c>
      <c r="G9" s="78">
        <f aca="true" t="shared" si="0" ref="G9:M9">G8</f>
        <v>0</v>
      </c>
      <c r="H9" s="188">
        <f t="shared" si="0"/>
        <v>611644</v>
      </c>
      <c r="I9" s="78">
        <f t="shared" si="0"/>
        <v>-0.174481489929426</v>
      </c>
      <c r="J9" s="188">
        <f t="shared" si="0"/>
        <v>0</v>
      </c>
      <c r="K9" s="78">
        <f t="shared" si="0"/>
        <v>0</v>
      </c>
      <c r="L9" s="188">
        <f t="shared" si="0"/>
        <v>611644</v>
      </c>
      <c r="M9" s="78">
        <f t="shared" si="0"/>
        <v>-0.174481489929426</v>
      </c>
      <c r="N9" s="229"/>
      <c r="O9" s="262"/>
      <c r="P9" s="256"/>
      <c r="Q9" s="241"/>
      <c r="R9" s="257"/>
      <c r="S9" s="258"/>
      <c r="T9" s="257"/>
      <c r="U9" s="258"/>
      <c r="V9" s="257"/>
      <c r="W9" s="258"/>
      <c r="X9" s="257"/>
      <c r="Y9" s="258"/>
      <c r="Z9" s="257"/>
    </row>
    <row r="10" spans="1:26" ht="14.25">
      <c r="A10" s="82" t="s">
        <v>29</v>
      </c>
      <c r="B10" s="189">
        <v>1230681.04</v>
      </c>
      <c r="C10" s="83">
        <v>-0.0206135572186715</v>
      </c>
      <c r="D10" s="259">
        <v>258470.12</v>
      </c>
      <c r="E10" s="84">
        <v>-0.0246162119223792</v>
      </c>
      <c r="F10" s="259">
        <v>0</v>
      </c>
      <c r="G10" s="84">
        <v>0</v>
      </c>
      <c r="H10" s="190">
        <v>1489151.16</v>
      </c>
      <c r="I10" s="84">
        <v>-0.0213106474831917</v>
      </c>
      <c r="J10" s="261">
        <v>0</v>
      </c>
      <c r="K10" s="84">
        <v>0</v>
      </c>
      <c r="L10" s="261">
        <f>SUM(B10,D10,F10)</f>
        <v>1489151.1600000001</v>
      </c>
      <c r="M10" s="84">
        <f aca="true" t="shared" si="1" ref="M10:M13">H10/L10*I10+J10/L10*K10</f>
        <v>-0.021310647483191697</v>
      </c>
      <c r="N10" s="229"/>
      <c r="O10" s="262"/>
      <c r="P10" s="254"/>
      <c r="Q10" s="240"/>
      <c r="R10" s="255"/>
      <c r="S10" s="253"/>
      <c r="T10" s="255"/>
      <c r="U10" s="253"/>
      <c r="V10" s="255"/>
      <c r="W10" s="253"/>
      <c r="X10" s="255"/>
      <c r="Y10" s="253"/>
      <c r="Z10" s="255"/>
    </row>
    <row r="11" spans="1:26" ht="14.25">
      <c r="A11" s="82" t="s">
        <v>30</v>
      </c>
      <c r="B11" s="189">
        <v>0</v>
      </c>
      <c r="C11" s="83">
        <v>0</v>
      </c>
      <c r="D11" s="189">
        <v>0</v>
      </c>
      <c r="E11" s="83">
        <v>-1</v>
      </c>
      <c r="F11" s="189">
        <v>0</v>
      </c>
      <c r="G11" s="83">
        <v>0</v>
      </c>
      <c r="H11" s="190">
        <v>0</v>
      </c>
      <c r="I11" s="83">
        <v>-1</v>
      </c>
      <c r="J11" s="190">
        <v>0</v>
      </c>
      <c r="K11" s="83">
        <v>0</v>
      </c>
      <c r="L11" s="190">
        <f aca="true" t="shared" si="2" ref="L11:L13">SUM(B11,D11,F11)</f>
        <v>0</v>
      </c>
      <c r="M11" s="83">
        <f>_xlfn.IFERROR(H11/L11*I11+J11/L11*K11,0)</f>
        <v>0</v>
      </c>
      <c r="N11" s="229"/>
      <c r="O11" s="262"/>
      <c r="P11" s="254"/>
      <c r="Q11" s="240"/>
      <c r="R11" s="255"/>
      <c r="S11" s="253"/>
      <c r="T11" s="255"/>
      <c r="U11" s="253"/>
      <c r="V11" s="255"/>
      <c r="W11" s="253"/>
      <c r="X11" s="255"/>
      <c r="Y11" s="253"/>
      <c r="Z11" s="255"/>
    </row>
    <row r="12" spans="1:26" ht="14.25">
      <c r="A12" s="82" t="s">
        <v>31</v>
      </c>
      <c r="B12" s="189">
        <v>0</v>
      </c>
      <c r="C12" s="83">
        <v>0</v>
      </c>
      <c r="D12" s="189">
        <v>32799</v>
      </c>
      <c r="E12" s="83">
        <v>-0.0407685783639926</v>
      </c>
      <c r="F12" s="189">
        <v>0</v>
      </c>
      <c r="G12" s="83">
        <v>0</v>
      </c>
      <c r="H12" s="190">
        <v>32799</v>
      </c>
      <c r="I12" s="83">
        <v>-0.0407685783639926</v>
      </c>
      <c r="J12" s="190">
        <v>0</v>
      </c>
      <c r="K12" s="83">
        <v>0</v>
      </c>
      <c r="L12" s="190">
        <f t="shared" si="2"/>
        <v>32799</v>
      </c>
      <c r="M12" s="83">
        <f t="shared" si="1"/>
        <v>-0.0407685783639926</v>
      </c>
      <c r="N12" s="229"/>
      <c r="O12" s="262"/>
      <c r="P12" s="254"/>
      <c r="Q12" s="240"/>
      <c r="R12" s="255"/>
      <c r="S12" s="253"/>
      <c r="T12" s="255"/>
      <c r="U12" s="253"/>
      <c r="V12" s="255"/>
      <c r="W12" s="253"/>
      <c r="X12" s="255"/>
      <c r="Y12" s="253"/>
      <c r="Z12" s="255"/>
    </row>
    <row r="13" spans="1:26" ht="14.25">
      <c r="A13" s="82" t="s">
        <v>32</v>
      </c>
      <c r="B13" s="189">
        <v>0</v>
      </c>
      <c r="C13" s="83">
        <v>0</v>
      </c>
      <c r="D13" s="260">
        <v>227633.98</v>
      </c>
      <c r="E13" s="80">
        <v>-0.0350666166694403</v>
      </c>
      <c r="F13" s="260">
        <v>276247.93</v>
      </c>
      <c r="G13" s="80">
        <v>-0.0298066185525578</v>
      </c>
      <c r="H13" s="190">
        <v>503881.91</v>
      </c>
      <c r="I13" s="80">
        <v>-0.032189962404733</v>
      </c>
      <c r="J13" s="186">
        <v>0</v>
      </c>
      <c r="K13" s="80">
        <v>0</v>
      </c>
      <c r="L13" s="186">
        <f t="shared" si="2"/>
        <v>503881.91000000003</v>
      </c>
      <c r="M13" s="80">
        <f t="shared" si="1"/>
        <v>-0.03218996240473299</v>
      </c>
      <c r="N13" s="229"/>
      <c r="O13" s="262"/>
      <c r="P13" s="254"/>
      <c r="Q13" s="240"/>
      <c r="R13" s="255"/>
      <c r="S13" s="253"/>
      <c r="T13" s="255"/>
      <c r="U13" s="253"/>
      <c r="V13" s="255"/>
      <c r="W13" s="253"/>
      <c r="X13" s="255"/>
      <c r="Y13" s="253"/>
      <c r="Z13" s="255"/>
    </row>
    <row r="14" spans="1:26" s="225" customFormat="1" ht="14.5" thickBot="1">
      <c r="A14" s="81" t="s">
        <v>33</v>
      </c>
      <c r="B14" s="187">
        <f>SUM(B10:B13)</f>
        <v>1230681.04</v>
      </c>
      <c r="C14" s="78">
        <v>-0.0206135572186715</v>
      </c>
      <c r="D14" s="187">
        <f>SUM(D10:D13)</f>
        <v>518903.1</v>
      </c>
      <c r="E14" s="83">
        <v>-0.113547831154574</v>
      </c>
      <c r="F14" s="187">
        <f>SUM(F10:F13)</f>
        <v>276247.93</v>
      </c>
      <c r="G14" s="78">
        <v>-0.0298066185525578</v>
      </c>
      <c r="H14" s="187">
        <f>SUM(H10:H13)</f>
        <v>2025832.0699999998</v>
      </c>
      <c r="I14" s="78">
        <v>-0.0474245183400169</v>
      </c>
      <c r="J14" s="187">
        <f>SUM(J10:J13)</f>
        <v>0</v>
      </c>
      <c r="K14" s="78">
        <v>0</v>
      </c>
      <c r="L14" s="187">
        <f>SUM(L10:L13)</f>
        <v>2025832.0700000003</v>
      </c>
      <c r="M14" s="78">
        <v>-0.0474245183400169</v>
      </c>
      <c r="N14" s="229"/>
      <c r="O14" s="262"/>
      <c r="P14" s="256"/>
      <c r="Q14" s="241"/>
      <c r="R14" s="257"/>
      <c r="S14" s="258"/>
      <c r="T14" s="257"/>
      <c r="U14" s="258"/>
      <c r="V14" s="257"/>
      <c r="W14" s="258"/>
      <c r="X14" s="257"/>
      <c r="Y14" s="258"/>
      <c r="Z14" s="257"/>
    </row>
    <row r="15" spans="1:26" s="225" customFormat="1" ht="14.25">
      <c r="A15" s="85" t="s">
        <v>34</v>
      </c>
      <c r="B15" s="191">
        <f>SUM(B9,B14)</f>
        <v>1230681.04</v>
      </c>
      <c r="C15" s="270">
        <f>'Table 2 - Annual Tonnes'!EP13/'Table 2 - Annual Tonnes'!EO13-1</f>
        <v>-0.02061355721867153</v>
      </c>
      <c r="D15" s="191">
        <f>SUM(D9,D14)</f>
        <v>1130547.1</v>
      </c>
      <c r="E15" s="269">
        <f>'Table 2 - Annual Tonnes'!EP16/'Table 2 - Annual Tonnes'!EO16-1</f>
        <v>-0.14758787559903763</v>
      </c>
      <c r="F15" s="191">
        <f>SUM(F9,F14)</f>
        <v>276247.93</v>
      </c>
      <c r="G15" s="270">
        <f>'Table 2 - Annual Tonnes'!EP19/'Table 2 - Annual Tonnes'!EO19-1</f>
        <v>-0.02980661855255784</v>
      </c>
      <c r="H15" s="191">
        <f>SUM(H9,H14)</f>
        <v>2637476.07</v>
      </c>
      <c r="I15" s="78">
        <f>H9/SUM(H9,H14)*I9+H14/SUM(H9,H14)*I14</f>
        <v>-0.0768896707312697</v>
      </c>
      <c r="J15" s="191">
        <f>SUM(J9,J14)</f>
        <v>0</v>
      </c>
      <c r="K15" s="78">
        <f>_xlfn.IFERROR(J9/SUM(J9,J14)*K9+J14/SUM(J9,J14)*K14,0)</f>
        <v>0</v>
      </c>
      <c r="L15" s="191">
        <f>SUM(L9,L14)</f>
        <v>2637476.0700000003</v>
      </c>
      <c r="M15" s="268">
        <f>'Table 2 - Annual Tonnes'!EP12/'Table 2 - Annual Tonnes'!EO12-1</f>
        <v>-0.08025296052388786</v>
      </c>
      <c r="N15" s="229"/>
      <c r="O15" s="262"/>
      <c r="P15" s="256"/>
      <c r="Q15" s="241"/>
      <c r="R15" s="257"/>
      <c r="S15" s="258"/>
      <c r="T15" s="257"/>
      <c r="U15" s="258"/>
      <c r="V15" s="257"/>
      <c r="W15" s="258"/>
      <c r="X15" s="257"/>
      <c r="Y15" s="258"/>
      <c r="Z15" s="257"/>
    </row>
    <row r="16" spans="1:14" ht="14.25">
      <c r="A16" s="220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29"/>
    </row>
    <row r="17" spans="1:26" ht="14.25">
      <c r="A17" s="220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31"/>
      <c r="P17" s="254"/>
      <c r="R17" s="255"/>
      <c r="T17" s="255"/>
      <c r="V17" s="255"/>
      <c r="W17" s="253"/>
      <c r="X17" s="255"/>
      <c r="Z17" s="255"/>
    </row>
    <row r="18" spans="2:26" ht="14.25"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32"/>
      <c r="P18" s="256"/>
      <c r="R18" s="257"/>
      <c r="T18" s="257"/>
      <c r="V18" s="257"/>
      <c r="W18" s="258"/>
      <c r="X18" s="257"/>
      <c r="Z18" s="257"/>
    </row>
    <row r="19" spans="1:26" ht="14.25">
      <c r="A19" s="224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32"/>
      <c r="P19" s="254"/>
      <c r="R19" s="255"/>
      <c r="T19" s="255"/>
      <c r="V19" s="255"/>
      <c r="W19" s="253"/>
      <c r="X19" s="255"/>
      <c r="Z19" s="255"/>
    </row>
    <row r="20" spans="1:26" ht="14.25">
      <c r="A20" s="224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32"/>
      <c r="P20" s="254"/>
      <c r="R20" s="255"/>
      <c r="T20" s="255"/>
      <c r="V20" s="255"/>
      <c r="W20" s="253"/>
      <c r="X20" s="255"/>
      <c r="Z20" s="255"/>
    </row>
    <row r="21" spans="1:26" ht="14.25">
      <c r="A21" s="224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32"/>
      <c r="P21" s="254"/>
      <c r="R21" s="255"/>
      <c r="T21" s="255"/>
      <c r="V21" s="255"/>
      <c r="W21" s="253"/>
      <c r="X21" s="255"/>
      <c r="Z21" s="255"/>
    </row>
    <row r="22" spans="1:26" ht="14.25">
      <c r="A22" s="224"/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32"/>
      <c r="P22" s="254"/>
      <c r="R22" s="255"/>
      <c r="T22" s="255"/>
      <c r="V22" s="255"/>
      <c r="W22" s="253"/>
      <c r="X22" s="255"/>
      <c r="Z22" s="255"/>
    </row>
    <row r="23" spans="1:26" ht="14.25">
      <c r="A23" s="224"/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32"/>
      <c r="P23" s="256"/>
      <c r="R23" s="257"/>
      <c r="T23" s="257"/>
      <c r="V23" s="257"/>
      <c r="W23" s="258"/>
      <c r="X23" s="257"/>
      <c r="Z23" s="257"/>
    </row>
    <row r="24" spans="1:26" ht="14.25">
      <c r="A24" s="232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32"/>
      <c r="P24" s="256"/>
      <c r="R24" s="257"/>
      <c r="T24" s="257"/>
      <c r="V24" s="257"/>
      <c r="W24" s="258"/>
      <c r="X24" s="257"/>
      <c r="Z24" s="257"/>
    </row>
    <row r="25" spans="1:14" ht="14.25">
      <c r="A25" s="224"/>
      <c r="B25" s="296"/>
      <c r="C25" s="296"/>
      <c r="D25" s="297"/>
      <c r="E25" s="297"/>
      <c r="F25" s="297"/>
      <c r="G25" s="297"/>
      <c r="H25" s="297"/>
      <c r="I25" s="297"/>
      <c r="J25" s="297"/>
      <c r="K25" s="297"/>
      <c r="L25" s="297"/>
      <c r="M25" s="233"/>
      <c r="N25" s="232"/>
    </row>
    <row r="26" spans="1:14" ht="14.25">
      <c r="A26" s="224"/>
      <c r="B26" s="296"/>
      <c r="C26" s="296"/>
      <c r="D26" s="296"/>
      <c r="E26" s="296"/>
      <c r="F26" s="296"/>
      <c r="G26" s="234"/>
      <c r="H26" s="296"/>
      <c r="I26" s="296"/>
      <c r="J26" s="296"/>
      <c r="K26" s="234"/>
      <c r="L26" s="298"/>
      <c r="M26" s="235"/>
      <c r="N26" s="232"/>
    </row>
    <row r="27" spans="1:14" ht="14.25">
      <c r="A27" s="227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98"/>
      <c r="M27" s="235"/>
      <c r="N27" s="232"/>
    </row>
    <row r="28" spans="1:14" ht="14.25">
      <c r="A28" s="232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232"/>
    </row>
    <row r="29" spans="1:14" ht="14.25">
      <c r="A29" s="224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2"/>
    </row>
    <row r="30" spans="1:14" ht="14.25">
      <c r="A30" s="232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232"/>
    </row>
    <row r="31" spans="1:14" ht="14.25">
      <c r="A31" s="232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232"/>
    </row>
    <row r="32" spans="1:14" ht="14.25">
      <c r="A32" s="232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232"/>
    </row>
    <row r="33" spans="1:14" ht="14.25">
      <c r="A33" s="232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232"/>
    </row>
    <row r="34" spans="1:14" ht="14.25">
      <c r="A34" s="224"/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2"/>
    </row>
    <row r="35" spans="1:14" ht="14.25">
      <c r="A35" s="238" t="s">
        <v>98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2"/>
    </row>
    <row r="36" spans="1:14" ht="14.25">
      <c r="A36" s="224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</row>
    <row r="37" spans="1:14" ht="14.25">
      <c r="A37" s="224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</row>
    <row r="38" spans="1:14" ht="14.25">
      <c r="A38" s="224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</row>
    <row r="39" spans="1:15" ht="14.25">
      <c r="A39" s="224"/>
      <c r="B39" s="296"/>
      <c r="C39" s="296"/>
      <c r="D39" s="297"/>
      <c r="E39" s="297"/>
      <c r="F39" s="297"/>
      <c r="G39" s="297"/>
      <c r="H39" s="297"/>
      <c r="I39" s="297"/>
      <c r="J39" s="297"/>
      <c r="K39" s="297"/>
      <c r="L39" s="297"/>
      <c r="M39" s="233"/>
      <c r="N39" s="237"/>
      <c r="O39" s="237"/>
    </row>
    <row r="40" spans="2:15" ht="14.25">
      <c r="B40" s="296"/>
      <c r="C40" s="296"/>
      <c r="D40" s="296"/>
      <c r="E40" s="296"/>
      <c r="F40" s="296"/>
      <c r="G40" s="234"/>
      <c r="H40" s="296"/>
      <c r="I40" s="296"/>
      <c r="J40" s="296"/>
      <c r="K40" s="234"/>
      <c r="L40" s="298"/>
      <c r="M40" s="235"/>
      <c r="N40" s="239"/>
      <c r="O40" s="239"/>
    </row>
    <row r="41" spans="1:15" ht="14.25">
      <c r="A41" s="227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98"/>
      <c r="M41" s="235"/>
      <c r="N41" s="239"/>
      <c r="O41" s="239"/>
    </row>
    <row r="42" spans="1:15" ht="14.25">
      <c r="A42" s="232"/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39"/>
      <c r="O42" s="239"/>
    </row>
    <row r="43" spans="1:15" ht="14.25">
      <c r="A43" s="224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32"/>
      <c r="O43" s="232"/>
    </row>
    <row r="44" spans="1:15" ht="14.25">
      <c r="A44" s="232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32"/>
      <c r="O44" s="232"/>
    </row>
    <row r="45" spans="1:15" ht="14.25">
      <c r="A45" s="232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32"/>
      <c r="O45" s="232"/>
    </row>
    <row r="46" spans="1:15" ht="14.25">
      <c r="A46" s="232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32"/>
      <c r="O46" s="232"/>
    </row>
    <row r="47" spans="1:15" ht="14.25">
      <c r="A47" s="232"/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32"/>
      <c r="O47" s="232"/>
    </row>
    <row r="48" spans="1:15" ht="14.25">
      <c r="A48" s="224"/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32"/>
      <c r="O48" s="232"/>
    </row>
    <row r="49" spans="1:15" ht="14.25">
      <c r="A49" s="224"/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32"/>
      <c r="O49" s="232"/>
    </row>
    <row r="50" spans="1:14" ht="14.25">
      <c r="A50" s="224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</row>
    <row r="51" spans="1:14" ht="14.25">
      <c r="A51" s="224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</row>
    <row r="52" spans="1:14" ht="14.25">
      <c r="A52" s="224"/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</row>
    <row r="53" spans="1:14" ht="14.25">
      <c r="A53" s="224"/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</row>
    <row r="54" spans="1:14" ht="14.25">
      <c r="A54" s="224"/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</row>
    <row r="55" spans="1:14" ht="14.25">
      <c r="A55" s="224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</row>
  </sheetData>
  <mergeCells count="18">
    <mergeCell ref="A4:A7"/>
    <mergeCell ref="B4:M4"/>
    <mergeCell ref="B5:G5"/>
    <mergeCell ref="H5:K5"/>
    <mergeCell ref="L5:M6"/>
    <mergeCell ref="B6:C6"/>
    <mergeCell ref="D6:E6"/>
    <mergeCell ref="F6:G6"/>
    <mergeCell ref="H6:I6"/>
    <mergeCell ref="J6:K6"/>
    <mergeCell ref="B39:L39"/>
    <mergeCell ref="B40:F40"/>
    <mergeCell ref="H40:J40"/>
    <mergeCell ref="L40:L41"/>
    <mergeCell ref="B25:L25"/>
    <mergeCell ref="B26:F26"/>
    <mergeCell ref="H26:J26"/>
    <mergeCell ref="L26:L27"/>
  </mergeCells>
  <conditionalFormatting sqref="C8:C15 G8:G15 I8:I15 K8:K15 M8:M15 E8:E15">
    <cfRule type="colorScale" priority="1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hyperlinks>
    <hyperlink ref="A35" location="Contents!A1" display="Return to contents"/>
  </hyperlinks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  <pageSetUpPr fitToPage="1"/>
  </sheetPr>
  <dimension ref="A1:R52"/>
  <sheetViews>
    <sheetView showGridLines="0" zoomScale="85" zoomScaleNormal="85" zoomScaleSheetLayoutView="85" workbookViewId="0" topLeftCell="A1"/>
  </sheetViews>
  <sheetFormatPr defaultColWidth="9.00390625" defaultRowHeight="14.25"/>
  <cols>
    <col min="1" max="1" width="50.625" style="87" bestFit="1" customWidth="1"/>
    <col min="2" max="2" width="4.50390625" style="87" customWidth="1"/>
    <col min="3" max="3" width="18.75390625" style="90" customWidth="1"/>
    <col min="4" max="5" width="15.25390625" style="90" customWidth="1"/>
    <col min="6" max="6" width="15.25390625" style="87" customWidth="1"/>
    <col min="7" max="7" width="12.875" style="87" customWidth="1"/>
    <col min="8" max="9" width="10.25390625" style="87" customWidth="1"/>
    <col min="10" max="10" width="26.00390625" style="87" customWidth="1"/>
    <col min="11" max="11" width="16.25390625" style="90" bestFit="1" customWidth="1"/>
    <col min="12" max="13" width="15.25390625" style="90" customWidth="1"/>
    <col min="14" max="14" width="15.25390625" style="87" customWidth="1"/>
    <col min="15" max="15" width="12.875" style="87" customWidth="1"/>
    <col min="16" max="17" width="10.25390625" style="87" customWidth="1"/>
    <col min="18" max="18" width="13.875" style="87" customWidth="1"/>
    <col min="19" max="19" width="27.50390625" style="87" customWidth="1"/>
    <col min="20" max="16384" width="9.00390625" style="87" customWidth="1"/>
  </cols>
  <sheetData>
    <row r="1" spans="1:10" ht="21">
      <c r="A1" s="89" t="s">
        <v>122</v>
      </c>
      <c r="B1" s="89"/>
      <c r="C1" s="147"/>
      <c r="D1" s="147"/>
      <c r="E1" s="147"/>
      <c r="F1"/>
      <c r="G1"/>
      <c r="H1"/>
      <c r="J1" s="89"/>
    </row>
    <row r="2" spans="1:15" ht="14.5" thickBot="1">
      <c r="A2"/>
      <c r="B2"/>
      <c r="C2" s="148"/>
      <c r="D2" s="148"/>
      <c r="E2" s="148"/>
      <c r="F2"/>
      <c r="G2"/>
      <c r="H2"/>
      <c r="J2" s="311"/>
      <c r="K2" s="311"/>
      <c r="L2" s="311"/>
      <c r="M2" s="311"/>
      <c r="N2" s="311"/>
      <c r="O2" s="311"/>
    </row>
    <row r="3" spans="1:16" ht="21" customHeight="1">
      <c r="A3"/>
      <c r="B3" s="149"/>
      <c r="C3" s="150" t="s">
        <v>111</v>
      </c>
      <c r="D3" s="151" t="s">
        <v>5</v>
      </c>
      <c r="E3" s="152" t="s">
        <v>41</v>
      </c>
      <c r="F3" s="171" t="s">
        <v>7</v>
      </c>
      <c r="G3" s="172" t="s">
        <v>40</v>
      </c>
      <c r="H3"/>
      <c r="I3" s="92"/>
      <c r="J3" s="88"/>
      <c r="K3" s="242"/>
      <c r="L3" s="93"/>
      <c r="M3" s="93"/>
      <c r="N3" s="93"/>
      <c r="O3" s="242"/>
      <c r="P3" s="218"/>
    </row>
    <row r="4" spans="1:18" ht="15" customHeight="1">
      <c r="A4" s="153" t="s">
        <v>42</v>
      </c>
      <c r="B4" s="312"/>
      <c r="C4" s="154"/>
      <c r="D4" s="192">
        <f>SUM(D5:D8)</f>
        <v>9470</v>
      </c>
      <c r="E4" s="193">
        <f>SUM(E5:E8)</f>
        <v>1174838.498791486</v>
      </c>
      <c r="F4" s="264">
        <f>SUM(F5:F8)</f>
        <v>0</v>
      </c>
      <c r="G4" s="194">
        <f aca="true" t="shared" si="0" ref="G4:G11">SUM(D4:F4)</f>
        <v>1184308.498791486</v>
      </c>
      <c r="H4" s="155"/>
      <c r="J4" s="314"/>
      <c r="K4" s="94"/>
      <c r="L4" s="243"/>
      <c r="M4" s="244"/>
      <c r="N4" s="244"/>
      <c r="O4" s="244"/>
      <c r="P4" s="245"/>
      <c r="R4" s="97"/>
    </row>
    <row r="5" spans="1:18" ht="15" customHeight="1">
      <c r="A5" s="156" t="s">
        <v>12</v>
      </c>
      <c r="B5" s="313"/>
      <c r="C5" s="157" t="s">
        <v>43</v>
      </c>
      <c r="D5" s="263">
        <v>0</v>
      </c>
      <c r="E5" s="195">
        <v>365880.831433731</v>
      </c>
      <c r="F5" s="196">
        <v>0</v>
      </c>
      <c r="G5" s="197">
        <f t="shared" si="0"/>
        <v>365880.831433731</v>
      </c>
      <c r="H5" s="155"/>
      <c r="J5" s="314"/>
      <c r="K5" s="98"/>
      <c r="L5" s="246"/>
      <c r="M5" s="247"/>
      <c r="N5" s="247"/>
      <c r="O5" s="247"/>
      <c r="P5" s="245"/>
      <c r="R5" s="97"/>
    </row>
    <row r="6" spans="1:18" ht="15" customHeight="1">
      <c r="A6" s="156" t="s">
        <v>13</v>
      </c>
      <c r="B6" s="313"/>
      <c r="C6" s="158" t="s">
        <v>35</v>
      </c>
      <c r="D6" s="207">
        <v>0</v>
      </c>
      <c r="E6" s="198">
        <v>351674.965053095</v>
      </c>
      <c r="F6" s="199">
        <v>0</v>
      </c>
      <c r="G6" s="200">
        <f t="shared" si="0"/>
        <v>351674.965053095</v>
      </c>
      <c r="H6" s="155"/>
      <c r="J6" s="314"/>
      <c r="K6" s="248"/>
      <c r="L6" s="249"/>
      <c r="M6" s="247"/>
      <c r="N6" s="247"/>
      <c r="O6" s="247"/>
      <c r="P6" s="245"/>
      <c r="R6" s="97"/>
    </row>
    <row r="7" spans="1:18" ht="15" customHeight="1">
      <c r="A7" s="156" t="s">
        <v>14</v>
      </c>
      <c r="B7" s="313"/>
      <c r="C7" s="158" t="s">
        <v>35</v>
      </c>
      <c r="D7" s="207">
        <v>0</v>
      </c>
      <c r="E7" s="198">
        <v>451632.70230466</v>
      </c>
      <c r="F7" s="199">
        <v>0</v>
      </c>
      <c r="G7" s="200">
        <f t="shared" si="0"/>
        <v>451632.70230466</v>
      </c>
      <c r="H7" s="155"/>
      <c r="J7" s="314"/>
      <c r="K7" s="248"/>
      <c r="L7" s="249"/>
      <c r="M7" s="247"/>
      <c r="N7" s="247"/>
      <c r="O7" s="247"/>
      <c r="P7" s="245"/>
      <c r="R7" s="97"/>
    </row>
    <row r="8" spans="1:18" ht="15" customHeight="1">
      <c r="A8" s="156" t="s">
        <v>36</v>
      </c>
      <c r="B8" s="183"/>
      <c r="C8" s="159" t="s">
        <v>35</v>
      </c>
      <c r="D8" s="208">
        <v>9470</v>
      </c>
      <c r="E8" s="201">
        <v>5650</v>
      </c>
      <c r="F8" s="202">
        <v>0</v>
      </c>
      <c r="G8" s="203">
        <f t="shared" si="0"/>
        <v>15120</v>
      </c>
      <c r="H8" s="155"/>
      <c r="J8" s="218"/>
      <c r="K8" s="248"/>
      <c r="L8" s="249"/>
      <c r="M8" s="247"/>
      <c r="N8" s="247"/>
      <c r="O8" s="247"/>
      <c r="P8" s="245"/>
      <c r="R8" s="97"/>
    </row>
    <row r="9" spans="1:18" ht="15" customHeight="1">
      <c r="A9" s="153" t="s">
        <v>37</v>
      </c>
      <c r="B9" s="315" t="s">
        <v>38</v>
      </c>
      <c r="C9" s="160" t="s">
        <v>44</v>
      </c>
      <c r="D9" s="192">
        <v>1447.01</v>
      </c>
      <c r="E9" s="193">
        <v>69777.21</v>
      </c>
      <c r="F9" s="264">
        <v>62</v>
      </c>
      <c r="G9" s="194">
        <f t="shared" si="0"/>
        <v>71286.22</v>
      </c>
      <c r="H9" s="161"/>
      <c r="J9" s="318"/>
      <c r="K9" s="248"/>
      <c r="L9" s="250"/>
      <c r="M9" s="244"/>
      <c r="N9" s="244"/>
      <c r="O9" s="244"/>
      <c r="P9" s="245"/>
      <c r="R9" s="97"/>
    </row>
    <row r="10" spans="1:18" ht="15" customHeight="1">
      <c r="A10" s="153" t="s">
        <v>45</v>
      </c>
      <c r="B10" s="316"/>
      <c r="C10" s="162"/>
      <c r="D10" s="204">
        <f>SUM(D11:D25)</f>
        <v>75594.08</v>
      </c>
      <c r="E10" s="205">
        <f aca="true" t="shared" si="1" ref="E10">SUM(E11:E25)</f>
        <v>546002.03</v>
      </c>
      <c r="F10" s="265">
        <f>SUM(F11:F25)</f>
        <v>268058</v>
      </c>
      <c r="G10" s="206">
        <f t="shared" si="0"/>
        <v>889654.11</v>
      </c>
      <c r="H10" s="163"/>
      <c r="I10" s="102"/>
      <c r="J10" s="318"/>
      <c r="K10" s="242"/>
      <c r="L10" s="250"/>
      <c r="M10" s="244"/>
      <c r="N10" s="244"/>
      <c r="O10" s="244"/>
      <c r="P10" s="245"/>
      <c r="Q10" s="102"/>
      <c r="R10" s="97"/>
    </row>
    <row r="11" spans="1:18" ht="15" customHeight="1">
      <c r="A11" s="164" t="s">
        <v>46</v>
      </c>
      <c r="B11" s="316"/>
      <c r="C11" s="165" t="s">
        <v>47</v>
      </c>
      <c r="D11" s="207">
        <v>0</v>
      </c>
      <c r="E11" s="198">
        <v>36998</v>
      </c>
      <c r="F11" s="199">
        <v>0</v>
      </c>
      <c r="G11" s="200">
        <f t="shared" si="0"/>
        <v>36998</v>
      </c>
      <c r="H11" s="163"/>
      <c r="I11" s="102"/>
      <c r="J11" s="318"/>
      <c r="K11" s="248"/>
      <c r="L11" s="249"/>
      <c r="M11" s="247"/>
      <c r="N11" s="247"/>
      <c r="O11" s="247"/>
      <c r="P11" s="245"/>
      <c r="Q11" s="102"/>
      <c r="R11" s="97"/>
    </row>
    <row r="12" spans="1:18" ht="15" customHeight="1">
      <c r="A12" s="156" t="s">
        <v>48</v>
      </c>
      <c r="B12" s="316"/>
      <c r="C12" s="165" t="s">
        <v>49</v>
      </c>
      <c r="D12" s="207">
        <v>0</v>
      </c>
      <c r="E12" s="198">
        <v>0</v>
      </c>
      <c r="F12" s="198">
        <v>0</v>
      </c>
      <c r="G12" s="200">
        <f aca="true" t="shared" si="2" ref="G12:G29">SUM(D12:F12)</f>
        <v>0</v>
      </c>
      <c r="H12" s="166"/>
      <c r="I12" s="102"/>
      <c r="J12" s="318"/>
      <c r="K12" s="248"/>
      <c r="L12" s="249"/>
      <c r="M12" s="247"/>
      <c r="N12" s="247"/>
      <c r="O12" s="247"/>
      <c r="P12" s="245"/>
      <c r="Q12" s="102"/>
      <c r="R12" s="97"/>
    </row>
    <row r="13" spans="1:18" ht="15" customHeight="1">
      <c r="A13" s="156" t="s">
        <v>50</v>
      </c>
      <c r="B13" s="316"/>
      <c r="C13" s="165" t="s">
        <v>51</v>
      </c>
      <c r="D13" s="207">
        <v>0</v>
      </c>
      <c r="E13" s="198">
        <v>0</v>
      </c>
      <c r="F13" s="198">
        <v>0</v>
      </c>
      <c r="G13" s="200">
        <f t="shared" si="2"/>
        <v>0</v>
      </c>
      <c r="H13" s="166"/>
      <c r="I13" s="102"/>
      <c r="J13" s="318"/>
      <c r="K13" s="248"/>
      <c r="L13" s="249"/>
      <c r="M13" s="247"/>
      <c r="N13" s="247"/>
      <c r="O13" s="247"/>
      <c r="P13" s="245"/>
      <c r="Q13" s="102"/>
      <c r="R13" s="97"/>
    </row>
    <row r="14" spans="1:18" ht="15" customHeight="1">
      <c r="A14" s="156" t="s">
        <v>52</v>
      </c>
      <c r="B14" s="316"/>
      <c r="C14" s="165" t="s">
        <v>53</v>
      </c>
      <c r="D14" s="207">
        <v>5</v>
      </c>
      <c r="E14" s="198">
        <v>1103</v>
      </c>
      <c r="F14" s="199">
        <v>11684</v>
      </c>
      <c r="G14" s="200">
        <f t="shared" si="2"/>
        <v>12792</v>
      </c>
      <c r="H14" s="166"/>
      <c r="I14" s="102"/>
      <c r="J14" s="318"/>
      <c r="K14" s="248"/>
      <c r="L14" s="249"/>
      <c r="M14" s="247"/>
      <c r="N14" s="247"/>
      <c r="O14" s="247"/>
      <c r="P14" s="245"/>
      <c r="Q14" s="102"/>
      <c r="R14" s="97"/>
    </row>
    <row r="15" spans="1:18" ht="15" customHeight="1">
      <c r="A15" s="156" t="s">
        <v>54</v>
      </c>
      <c r="B15" s="316"/>
      <c r="C15" s="165" t="s">
        <v>55</v>
      </c>
      <c r="D15" s="207">
        <v>1622.69</v>
      </c>
      <c r="E15" s="198">
        <v>6917.47</v>
      </c>
      <c r="F15" s="199">
        <v>115</v>
      </c>
      <c r="G15" s="200">
        <f t="shared" si="2"/>
        <v>8655.16</v>
      </c>
      <c r="H15" s="166"/>
      <c r="I15" s="103"/>
      <c r="J15" s="318"/>
      <c r="K15" s="248"/>
      <c r="L15" s="249"/>
      <c r="M15" s="247"/>
      <c r="N15" s="247"/>
      <c r="O15" s="247"/>
      <c r="P15" s="245"/>
      <c r="Q15" s="102"/>
      <c r="R15" s="97"/>
    </row>
    <row r="16" spans="1:18" ht="15" customHeight="1">
      <c r="A16" s="156" t="s">
        <v>56</v>
      </c>
      <c r="B16" s="316"/>
      <c r="C16" s="165" t="s">
        <v>57</v>
      </c>
      <c r="D16" s="207">
        <v>39674.4</v>
      </c>
      <c r="E16" s="198">
        <v>35957</v>
      </c>
      <c r="F16" s="199">
        <v>6914</v>
      </c>
      <c r="G16" s="200">
        <f t="shared" si="2"/>
        <v>82545.4</v>
      </c>
      <c r="H16" s="166"/>
      <c r="I16" s="103"/>
      <c r="J16" s="318"/>
      <c r="K16" s="248"/>
      <c r="L16" s="249"/>
      <c r="M16" s="247"/>
      <c r="N16" s="247"/>
      <c r="O16" s="247"/>
      <c r="P16" s="245"/>
      <c r="Q16" s="102"/>
      <c r="R16" s="97"/>
    </row>
    <row r="17" spans="1:18" ht="15" customHeight="1">
      <c r="A17" s="156" t="s">
        <v>58</v>
      </c>
      <c r="B17" s="316"/>
      <c r="C17" s="165" t="s">
        <v>59</v>
      </c>
      <c r="D17" s="207">
        <v>0</v>
      </c>
      <c r="E17" s="198">
        <v>220.4</v>
      </c>
      <c r="F17" s="199">
        <v>0</v>
      </c>
      <c r="G17" s="200">
        <f t="shared" si="2"/>
        <v>220.4</v>
      </c>
      <c r="H17" s="166"/>
      <c r="I17" s="103"/>
      <c r="J17" s="318"/>
      <c r="K17" s="248"/>
      <c r="L17" s="249"/>
      <c r="M17" s="247"/>
      <c r="N17" s="247"/>
      <c r="O17" s="247"/>
      <c r="P17" s="245"/>
      <c r="Q17" s="102"/>
      <c r="R17" s="97"/>
    </row>
    <row r="18" spans="1:18" ht="15" customHeight="1">
      <c r="A18" s="156" t="s">
        <v>60</v>
      </c>
      <c r="B18" s="316"/>
      <c r="C18" s="165" t="s">
        <v>61</v>
      </c>
      <c r="D18" s="207">
        <v>8640</v>
      </c>
      <c r="E18" s="198">
        <v>26640.22</v>
      </c>
      <c r="F18" s="199">
        <v>42815</v>
      </c>
      <c r="G18" s="200">
        <f t="shared" si="2"/>
        <v>78095.22</v>
      </c>
      <c r="H18" s="166"/>
      <c r="I18" s="103"/>
      <c r="J18" s="318"/>
      <c r="K18" s="248"/>
      <c r="L18" s="249"/>
      <c r="M18" s="247"/>
      <c r="N18" s="247"/>
      <c r="O18" s="247"/>
      <c r="P18" s="245"/>
      <c r="Q18" s="102"/>
      <c r="R18" s="97"/>
    </row>
    <row r="19" spans="1:18" ht="15" customHeight="1">
      <c r="A19" s="156" t="s">
        <v>62</v>
      </c>
      <c r="B19" s="316"/>
      <c r="C19" s="165" t="s">
        <v>63</v>
      </c>
      <c r="D19" s="207">
        <v>4971</v>
      </c>
      <c r="E19" s="198">
        <v>412954.34</v>
      </c>
      <c r="F19" s="199">
        <v>206530</v>
      </c>
      <c r="G19" s="200">
        <f t="shared" si="2"/>
        <v>624455.3400000001</v>
      </c>
      <c r="H19" s="166"/>
      <c r="I19" s="103"/>
      <c r="J19" s="318"/>
      <c r="K19" s="248"/>
      <c r="L19" s="249"/>
      <c r="M19" s="247"/>
      <c r="N19" s="247"/>
      <c r="O19" s="247"/>
      <c r="P19" s="245"/>
      <c r="Q19" s="102"/>
      <c r="R19" s="97"/>
    </row>
    <row r="20" spans="1:18" ht="15" customHeight="1">
      <c r="A20" s="156" t="s">
        <v>64</v>
      </c>
      <c r="B20" s="316"/>
      <c r="C20" s="165" t="s">
        <v>65</v>
      </c>
      <c r="D20" s="207">
        <v>3524</v>
      </c>
      <c r="E20" s="198">
        <v>22834.6</v>
      </c>
      <c r="F20" s="199">
        <v>0</v>
      </c>
      <c r="G20" s="200">
        <f t="shared" si="2"/>
        <v>26358.6</v>
      </c>
      <c r="H20" s="166"/>
      <c r="I20" s="103"/>
      <c r="J20" s="318"/>
      <c r="K20" s="248"/>
      <c r="L20" s="249"/>
      <c r="M20" s="247"/>
      <c r="N20" s="247"/>
      <c r="O20" s="247"/>
      <c r="P20" s="245"/>
      <c r="Q20" s="102"/>
      <c r="R20" s="97"/>
    </row>
    <row r="21" spans="1:18" ht="15" customHeight="1">
      <c r="A21" s="156" t="s">
        <v>66</v>
      </c>
      <c r="B21" s="316"/>
      <c r="C21" s="165" t="s">
        <v>67</v>
      </c>
      <c r="D21" s="207">
        <v>4870</v>
      </c>
      <c r="E21" s="198">
        <v>2377</v>
      </c>
      <c r="F21" s="199">
        <v>0</v>
      </c>
      <c r="G21" s="200">
        <f t="shared" si="2"/>
        <v>7247</v>
      </c>
      <c r="H21" s="166"/>
      <c r="I21" s="103"/>
      <c r="J21" s="318"/>
      <c r="K21" s="248"/>
      <c r="L21" s="249"/>
      <c r="M21" s="247"/>
      <c r="N21" s="247"/>
      <c r="O21" s="247"/>
      <c r="P21" s="245"/>
      <c r="Q21" s="102"/>
      <c r="R21" s="97"/>
    </row>
    <row r="22" spans="1:18" ht="15" customHeight="1">
      <c r="A22" s="156" t="s">
        <v>68</v>
      </c>
      <c r="B22" s="316"/>
      <c r="C22" s="165" t="s">
        <v>69</v>
      </c>
      <c r="D22" s="207">
        <v>0</v>
      </c>
      <c r="E22" s="198">
        <v>0</v>
      </c>
      <c r="F22" s="199">
        <v>0</v>
      </c>
      <c r="G22" s="200">
        <f t="shared" si="2"/>
        <v>0</v>
      </c>
      <c r="H22" s="166"/>
      <c r="I22" s="102"/>
      <c r="J22" s="318"/>
      <c r="K22" s="248"/>
      <c r="L22" s="249"/>
      <c r="M22" s="247"/>
      <c r="N22" s="247"/>
      <c r="O22" s="247"/>
      <c r="P22" s="245"/>
      <c r="Q22" s="102"/>
      <c r="R22" s="97"/>
    </row>
    <row r="23" spans="1:18" ht="15" customHeight="1">
      <c r="A23" s="156" t="s">
        <v>70</v>
      </c>
      <c r="B23" s="316"/>
      <c r="C23" s="165" t="s">
        <v>71</v>
      </c>
      <c r="D23" s="207">
        <v>12286.99</v>
      </c>
      <c r="E23" s="198">
        <v>0</v>
      </c>
      <c r="F23" s="199">
        <v>0</v>
      </c>
      <c r="G23" s="200">
        <f t="shared" si="2"/>
        <v>12286.99</v>
      </c>
      <c r="H23" s="166"/>
      <c r="I23" s="102"/>
      <c r="J23" s="318"/>
      <c r="K23" s="248"/>
      <c r="L23" s="249"/>
      <c r="M23" s="247"/>
      <c r="N23" s="247"/>
      <c r="O23" s="247"/>
      <c r="P23" s="245"/>
      <c r="Q23" s="102"/>
      <c r="R23" s="97"/>
    </row>
    <row r="24" spans="1:18" ht="15" customHeight="1">
      <c r="A24" s="156" t="s">
        <v>72</v>
      </c>
      <c r="B24" s="316"/>
      <c r="C24" s="165" t="s">
        <v>73</v>
      </c>
      <c r="D24" s="207">
        <v>0</v>
      </c>
      <c r="E24" s="198">
        <v>0</v>
      </c>
      <c r="F24" s="199">
        <v>0</v>
      </c>
      <c r="G24" s="200">
        <f t="shared" si="2"/>
        <v>0</v>
      </c>
      <c r="H24" s="166"/>
      <c r="I24" s="102"/>
      <c r="J24" s="318"/>
      <c r="K24" s="248"/>
      <c r="L24" s="249"/>
      <c r="M24" s="247"/>
      <c r="N24" s="247"/>
      <c r="O24" s="247"/>
      <c r="P24" s="245"/>
      <c r="Q24" s="102"/>
      <c r="R24" s="97"/>
    </row>
    <row r="25" spans="1:18" ht="15" customHeight="1">
      <c r="A25" s="156" t="s">
        <v>74</v>
      </c>
      <c r="B25" s="316"/>
      <c r="C25" s="165" t="s">
        <v>75</v>
      </c>
      <c r="D25" s="207">
        <v>0</v>
      </c>
      <c r="E25" s="198">
        <v>0</v>
      </c>
      <c r="F25" s="198">
        <v>0</v>
      </c>
      <c r="G25" s="200">
        <f t="shared" si="2"/>
        <v>0</v>
      </c>
      <c r="H25" s="166"/>
      <c r="I25" s="102"/>
      <c r="J25" s="318"/>
      <c r="K25" s="248"/>
      <c r="L25" s="249"/>
      <c r="M25" s="247"/>
      <c r="N25" s="247"/>
      <c r="O25" s="247"/>
      <c r="P25" s="245"/>
      <c r="Q25" s="102"/>
      <c r="R25" s="97"/>
    </row>
    <row r="26" spans="1:18" ht="15" customHeight="1">
      <c r="A26" s="153" t="s">
        <v>76</v>
      </c>
      <c r="B26" s="316"/>
      <c r="C26" s="162"/>
      <c r="D26" s="204">
        <f>SUM(D27:D29)</f>
        <v>4860.35</v>
      </c>
      <c r="E26" s="205">
        <f aca="true" t="shared" si="3" ref="E26">SUM(E27:E29)</f>
        <v>15050.810000000001</v>
      </c>
      <c r="F26" s="265">
        <f>SUM(F27:F29)</f>
        <v>3846</v>
      </c>
      <c r="G26" s="206">
        <f>SUM(D26:F26)</f>
        <v>23757.160000000003</v>
      </c>
      <c r="H26" s="163"/>
      <c r="I26" s="102"/>
      <c r="J26" s="318"/>
      <c r="K26" s="242"/>
      <c r="L26" s="250"/>
      <c r="M26" s="244"/>
      <c r="N26" s="244"/>
      <c r="O26" s="244"/>
      <c r="P26" s="245"/>
      <c r="Q26" s="102"/>
      <c r="R26" s="97"/>
    </row>
    <row r="27" spans="1:18" ht="15" customHeight="1">
      <c r="A27" s="156" t="s">
        <v>77</v>
      </c>
      <c r="B27" s="316"/>
      <c r="C27" s="165" t="s">
        <v>78</v>
      </c>
      <c r="D27" s="207">
        <v>1309.35</v>
      </c>
      <c r="E27" s="198">
        <v>4736.9</v>
      </c>
      <c r="F27" s="199">
        <v>962</v>
      </c>
      <c r="G27" s="200">
        <f t="shared" si="2"/>
        <v>7008.25</v>
      </c>
      <c r="H27" s="163"/>
      <c r="I27" s="102"/>
      <c r="J27" s="318"/>
      <c r="K27" s="248"/>
      <c r="L27" s="249"/>
      <c r="M27" s="247"/>
      <c r="N27" s="247"/>
      <c r="O27" s="247"/>
      <c r="P27" s="245"/>
      <c r="Q27" s="102"/>
      <c r="R27" s="97"/>
    </row>
    <row r="28" spans="1:18" ht="15" customHeight="1">
      <c r="A28" s="156" t="s">
        <v>79</v>
      </c>
      <c r="B28" s="316"/>
      <c r="C28" s="165" t="s">
        <v>80</v>
      </c>
      <c r="D28" s="207">
        <v>3150</v>
      </c>
      <c r="E28" s="198">
        <v>5210.69</v>
      </c>
      <c r="F28" s="199">
        <v>255</v>
      </c>
      <c r="G28" s="200">
        <f t="shared" si="2"/>
        <v>8615.689999999999</v>
      </c>
      <c r="H28" s="163"/>
      <c r="I28" s="102"/>
      <c r="J28" s="318"/>
      <c r="K28" s="248"/>
      <c r="L28" s="249"/>
      <c r="M28" s="247"/>
      <c r="N28" s="247"/>
      <c r="O28" s="247"/>
      <c r="P28" s="245"/>
      <c r="Q28" s="102"/>
      <c r="R28" s="97"/>
    </row>
    <row r="29" spans="1:18" ht="15" customHeight="1">
      <c r="A29" s="156" t="s">
        <v>101</v>
      </c>
      <c r="B29" s="316"/>
      <c r="C29" s="167" t="s">
        <v>81</v>
      </c>
      <c r="D29" s="207">
        <v>401</v>
      </c>
      <c r="E29" s="198">
        <v>5103.22</v>
      </c>
      <c r="F29" s="199">
        <v>2629</v>
      </c>
      <c r="G29" s="200">
        <f t="shared" si="2"/>
        <v>8133.22</v>
      </c>
      <c r="H29"/>
      <c r="J29" s="318"/>
      <c r="K29" s="104"/>
      <c r="L29" s="246"/>
      <c r="M29" s="247"/>
      <c r="N29" s="247"/>
      <c r="O29" s="247"/>
      <c r="P29" s="245"/>
      <c r="R29" s="97"/>
    </row>
    <row r="30" spans="1:18" ht="15" customHeight="1">
      <c r="A30" s="168" t="s">
        <v>15</v>
      </c>
      <c r="B30" s="316"/>
      <c r="C30" s="160" t="s">
        <v>35</v>
      </c>
      <c r="D30" s="192">
        <v>0</v>
      </c>
      <c r="E30" s="193">
        <v>0</v>
      </c>
      <c r="F30" s="193">
        <v>0</v>
      </c>
      <c r="G30" s="194">
        <v>0</v>
      </c>
      <c r="H30" s="163"/>
      <c r="I30" s="102"/>
      <c r="J30" s="318"/>
      <c r="K30" s="248"/>
      <c r="L30" s="250"/>
      <c r="M30" s="244"/>
      <c r="N30" s="244"/>
      <c r="O30" s="244"/>
      <c r="P30" s="245"/>
      <c r="Q30" s="102"/>
      <c r="R30" s="97"/>
    </row>
    <row r="31" spans="1:18" ht="15" customHeight="1">
      <c r="A31" s="153" t="s">
        <v>1</v>
      </c>
      <c r="B31" s="316"/>
      <c r="C31" s="160" t="s">
        <v>35</v>
      </c>
      <c r="D31" s="192">
        <v>372</v>
      </c>
      <c r="E31" s="193">
        <v>5005</v>
      </c>
      <c r="F31" s="264">
        <v>1813</v>
      </c>
      <c r="G31" s="206">
        <f>SUM(D31:F31)</f>
        <v>7190</v>
      </c>
      <c r="H31" s="163"/>
      <c r="I31" s="102"/>
      <c r="J31" s="318"/>
      <c r="K31" s="248"/>
      <c r="L31" s="250"/>
      <c r="M31" s="244"/>
      <c r="N31" s="244"/>
      <c r="O31" s="244"/>
      <c r="P31" s="245"/>
      <c r="Q31" s="102"/>
      <c r="R31" s="97"/>
    </row>
    <row r="32" spans="1:18" ht="15" customHeight="1" thickBot="1">
      <c r="A32" s="168" t="s">
        <v>82</v>
      </c>
      <c r="B32" s="317"/>
      <c r="C32" s="169"/>
      <c r="D32" s="209">
        <f>SUM(D4,D9,D10,D26,D30,D31)</f>
        <v>91743.44</v>
      </c>
      <c r="E32" s="210">
        <f>SUM(E4,E9,E10,E26,E30,E31)</f>
        <v>1810673.548791486</v>
      </c>
      <c r="F32" s="266">
        <f aca="true" t="shared" si="4" ref="F32">SUM(F4,F9,F10,F26,F30,F31)</f>
        <v>273779</v>
      </c>
      <c r="G32" s="211">
        <f>SUM(D32:F32)</f>
        <v>2176195.9887914862</v>
      </c>
      <c r="H32" s="163"/>
      <c r="I32" s="102"/>
      <c r="J32" s="318"/>
      <c r="K32" s="251"/>
      <c r="L32" s="250"/>
      <c r="M32" s="244"/>
      <c r="N32" s="244"/>
      <c r="O32" s="244"/>
      <c r="P32" s="245"/>
      <c r="Q32" s="102"/>
      <c r="R32" s="97"/>
    </row>
    <row r="33" spans="1:18" ht="14">
      <c r="A33"/>
      <c r="B33"/>
      <c r="C33" s="147"/>
      <c r="D33" s="170"/>
      <c r="E33" s="170"/>
      <c r="F33" s="170"/>
      <c r="G33" s="170"/>
      <c r="H33" s="63"/>
      <c r="I33" s="102"/>
      <c r="J33" s="88"/>
      <c r="K33" s="182"/>
      <c r="L33" s="106"/>
      <c r="M33" s="106"/>
      <c r="N33" s="106"/>
      <c r="O33" s="106"/>
      <c r="P33" s="102"/>
      <c r="Q33" s="102"/>
      <c r="R33" s="102"/>
    </row>
    <row r="34" spans="1:18" ht="14">
      <c r="A34"/>
      <c r="B34"/>
      <c r="C34" s="147"/>
      <c r="D34" s="147"/>
      <c r="E34" s="147"/>
      <c r="F34"/>
      <c r="G34" s="170"/>
      <c r="H34" s="63"/>
      <c r="I34" s="102"/>
      <c r="J34" s="88"/>
      <c r="K34" s="182"/>
      <c r="L34" s="182"/>
      <c r="M34" s="182"/>
      <c r="N34" s="88"/>
      <c r="O34" s="106"/>
      <c r="P34" s="102"/>
      <c r="Q34" s="102"/>
      <c r="R34" s="102"/>
    </row>
    <row r="35" spans="1:18" ht="14">
      <c r="A35"/>
      <c r="B35"/>
      <c r="C35" s="147"/>
      <c r="D35" s="147"/>
      <c r="E35" s="147"/>
      <c r="F35"/>
      <c r="G35"/>
      <c r="H35" s="63"/>
      <c r="I35" s="102"/>
      <c r="J35" s="88"/>
      <c r="K35" s="182"/>
      <c r="L35" s="182"/>
      <c r="M35" s="182"/>
      <c r="N35" s="88"/>
      <c r="O35" s="88"/>
      <c r="P35" s="102"/>
      <c r="Q35" s="102"/>
      <c r="R35" s="102"/>
    </row>
    <row r="36" spans="1:18" ht="14.25">
      <c r="A36"/>
      <c r="B36"/>
      <c r="C36" s="147"/>
      <c r="D36" s="147"/>
      <c r="E36" s="147"/>
      <c r="F36"/>
      <c r="G36"/>
      <c r="H36" s="63"/>
      <c r="I36" s="102"/>
      <c r="J36" s="88"/>
      <c r="K36" s="182"/>
      <c r="L36" s="182"/>
      <c r="M36" s="182"/>
      <c r="N36" s="88"/>
      <c r="O36" s="88"/>
      <c r="P36" s="102"/>
      <c r="Q36" s="102"/>
      <c r="R36" s="102"/>
    </row>
    <row r="37" spans="1:18" ht="14">
      <c r="A37"/>
      <c r="B37"/>
      <c r="C37" s="147"/>
      <c r="D37" s="147"/>
      <c r="E37" s="147"/>
      <c r="F37"/>
      <c r="G37"/>
      <c r="H37" s="63"/>
      <c r="I37" s="102"/>
      <c r="P37" s="102"/>
      <c r="Q37" s="102"/>
      <c r="R37" s="102"/>
    </row>
    <row r="38" spans="1:18" ht="14">
      <c r="A38"/>
      <c r="B38"/>
      <c r="C38" s="147"/>
      <c r="D38" s="147"/>
      <c r="E38" s="147"/>
      <c r="F38"/>
      <c r="G38"/>
      <c r="H38" s="63"/>
      <c r="I38" s="102"/>
      <c r="P38" s="102"/>
      <c r="Q38" s="102"/>
      <c r="R38" s="102"/>
    </row>
    <row r="39" spans="1:18" ht="14">
      <c r="A39"/>
      <c r="B39"/>
      <c r="C39" s="147"/>
      <c r="D39" s="147"/>
      <c r="E39" s="147"/>
      <c r="F39"/>
      <c r="G39"/>
      <c r="H39" s="63"/>
      <c r="I39" s="102"/>
      <c r="P39" s="102"/>
      <c r="Q39" s="102"/>
      <c r="R39" s="102"/>
    </row>
    <row r="40" spans="1:18" ht="14">
      <c r="A40"/>
      <c r="B40"/>
      <c r="C40" s="147"/>
      <c r="D40" s="147"/>
      <c r="E40" s="147"/>
      <c r="F40"/>
      <c r="G40"/>
      <c r="H40" s="63"/>
      <c r="I40" s="102"/>
      <c r="P40" s="102"/>
      <c r="Q40" s="102"/>
      <c r="R40" s="102"/>
    </row>
    <row r="41" spans="1:8" ht="14">
      <c r="A41" s="146" t="s">
        <v>98</v>
      </c>
      <c r="B41"/>
      <c r="C41" s="147"/>
      <c r="D41" s="147"/>
      <c r="E41" s="147"/>
      <c r="F41"/>
      <c r="G41"/>
      <c r="H41"/>
    </row>
    <row r="42" spans="1:8" ht="14">
      <c r="A42"/>
      <c r="B42"/>
      <c r="C42" s="147"/>
      <c r="D42" s="147"/>
      <c r="E42" s="147"/>
      <c r="F42"/>
      <c r="G42"/>
      <c r="H42"/>
    </row>
    <row r="43" spans="1:8" ht="14.25">
      <c r="A43"/>
      <c r="B43"/>
      <c r="C43" s="147"/>
      <c r="D43" s="147"/>
      <c r="E43" s="147"/>
      <c r="F43"/>
      <c r="G43"/>
      <c r="H43"/>
    </row>
    <row r="44" spans="1:8" ht="14">
      <c r="A44"/>
      <c r="B44"/>
      <c r="C44" s="147"/>
      <c r="D44" s="147"/>
      <c r="E44" s="147"/>
      <c r="F44"/>
      <c r="G44"/>
      <c r="H44"/>
    </row>
    <row r="45" spans="1:8" ht="14">
      <c r="A45"/>
      <c r="B45"/>
      <c r="C45" s="147"/>
      <c r="D45" s="147"/>
      <c r="E45" s="147"/>
      <c r="F45"/>
      <c r="G45"/>
      <c r="H45"/>
    </row>
    <row r="46" spans="1:13" ht="14">
      <c r="A46"/>
      <c r="B46"/>
      <c r="C46" s="147"/>
      <c r="D46" s="147"/>
      <c r="E46" s="147"/>
      <c r="F46"/>
      <c r="G46"/>
      <c r="H46"/>
      <c r="M46" s="107"/>
    </row>
    <row r="47" spans="1:8" ht="14">
      <c r="A47"/>
      <c r="B47"/>
      <c r="C47" s="147"/>
      <c r="D47" s="147"/>
      <c r="E47" s="147"/>
      <c r="F47"/>
      <c r="G47"/>
      <c r="H47"/>
    </row>
    <row r="48" spans="1:8" ht="14">
      <c r="A48"/>
      <c r="B48"/>
      <c r="C48" s="147"/>
      <c r="D48" s="147"/>
      <c r="E48" s="147"/>
      <c r="F48"/>
      <c r="G48"/>
      <c r="H48"/>
    </row>
    <row r="49" spans="1:8" s="87" customFormat="1" ht="14">
      <c r="A49"/>
      <c r="B49"/>
      <c r="C49" s="147"/>
      <c r="D49" s="147"/>
      <c r="E49" s="147"/>
      <c r="F49"/>
      <c r="G49"/>
      <c r="H49"/>
    </row>
    <row r="50" spans="1:8" s="87" customFormat="1" ht="14">
      <c r="A50"/>
      <c r="B50"/>
      <c r="C50" s="147"/>
      <c r="D50" s="147"/>
      <c r="E50" s="147"/>
      <c r="F50"/>
      <c r="G50"/>
      <c r="H50"/>
    </row>
    <row r="51" spans="1:8" s="87" customFormat="1" ht="14">
      <c r="A51"/>
      <c r="B51"/>
      <c r="C51" s="147"/>
      <c r="D51" s="147"/>
      <c r="E51" s="147"/>
      <c r="F51"/>
      <c r="G51"/>
      <c r="H51"/>
    </row>
    <row r="52" spans="1:8" s="87" customFormat="1" ht="14">
      <c r="A52"/>
      <c r="B52"/>
      <c r="C52" s="147"/>
      <c r="D52" s="147"/>
      <c r="E52" s="147"/>
      <c r="F52"/>
      <c r="G52"/>
      <c r="H52"/>
    </row>
  </sheetData>
  <mergeCells count="5">
    <mergeCell ref="J2:O2"/>
    <mergeCell ref="B4:B7"/>
    <mergeCell ref="J4:J7"/>
    <mergeCell ref="B9:B32"/>
    <mergeCell ref="J9:J32"/>
  </mergeCells>
  <conditionalFormatting sqref="M49:M75">
    <cfRule type="dataBar" priority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{6AE66409-6A4C-497C-BD10-5A4E74BF0C63}</x14:id>
        </ext>
      </extLst>
    </cfRule>
  </conditionalFormatting>
  <hyperlinks>
    <hyperlink ref="A50" location="Contents!A1" display="Return to contents"/>
    <hyperlink ref="A41" location="Contents!A1" display="Return to contents"/>
  </hyperlinks>
  <printOptions/>
  <pageMargins left="0.36" right="0.43" top="1" bottom="1" header="0.5" footer="0.5"/>
  <pageSetup fitToHeight="1" fitToWidth="1" horizontalDpi="600" verticalDpi="600" orientation="portrait" paperSize="9" scale="6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AE66409-6A4C-497C-BD10-5A4E74BF0C6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M49:M75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/>
    <pageSetUpPr fitToPage="1"/>
  </sheetPr>
  <dimension ref="A1:R52"/>
  <sheetViews>
    <sheetView showGridLines="0" zoomScale="85" zoomScaleNormal="85" zoomScaleSheetLayoutView="85" workbookViewId="0" topLeftCell="A1"/>
  </sheetViews>
  <sheetFormatPr defaultColWidth="9.00390625" defaultRowHeight="14.25"/>
  <cols>
    <col min="1" max="1" width="50.625" style="87" bestFit="1" customWidth="1"/>
    <col min="2" max="2" width="4.50390625" style="87" customWidth="1"/>
    <col min="3" max="3" width="18.75390625" style="90" customWidth="1"/>
    <col min="4" max="5" width="15.25390625" style="90" customWidth="1"/>
    <col min="6" max="6" width="15.25390625" style="87" customWidth="1"/>
    <col min="7" max="7" width="12.875" style="87" customWidth="1"/>
    <col min="8" max="9" width="10.25390625" style="87" customWidth="1"/>
    <col min="10" max="10" width="26.00390625" style="87" customWidth="1"/>
    <col min="11" max="11" width="16.25390625" style="90" bestFit="1" customWidth="1"/>
    <col min="12" max="13" width="15.25390625" style="90" customWidth="1"/>
    <col min="14" max="14" width="15.25390625" style="87" customWidth="1"/>
    <col min="15" max="15" width="12.875" style="87" customWidth="1"/>
    <col min="16" max="17" width="10.25390625" style="87" customWidth="1"/>
    <col min="18" max="18" width="13.875" style="87" customWidth="1"/>
    <col min="19" max="19" width="27.50390625" style="87" customWidth="1"/>
    <col min="20" max="16384" width="9.00390625" style="87" customWidth="1"/>
  </cols>
  <sheetData>
    <row r="1" spans="1:10" ht="21">
      <c r="A1" s="89" t="s">
        <v>123</v>
      </c>
      <c r="B1" s="89"/>
      <c r="C1" s="147"/>
      <c r="D1" s="147"/>
      <c r="E1" s="147"/>
      <c r="F1"/>
      <c r="G1"/>
      <c r="H1"/>
      <c r="J1" s="89"/>
    </row>
    <row r="2" spans="1:15" ht="14.5" thickBot="1">
      <c r="A2"/>
      <c r="B2"/>
      <c r="C2" s="148"/>
      <c r="D2" s="148"/>
      <c r="E2" s="148"/>
      <c r="F2"/>
      <c r="G2"/>
      <c r="H2"/>
      <c r="J2" s="311"/>
      <c r="K2" s="311"/>
      <c r="L2" s="311"/>
      <c r="M2" s="311"/>
      <c r="N2" s="311"/>
      <c r="O2" s="311"/>
    </row>
    <row r="3" spans="1:16" ht="21" customHeight="1">
      <c r="A3"/>
      <c r="B3" s="149"/>
      <c r="C3" s="150" t="s">
        <v>111</v>
      </c>
      <c r="D3" s="151" t="s">
        <v>5</v>
      </c>
      <c r="E3" s="152" t="s">
        <v>41</v>
      </c>
      <c r="F3" s="171" t="s">
        <v>7</v>
      </c>
      <c r="G3" s="172" t="s">
        <v>40</v>
      </c>
      <c r="H3"/>
      <c r="I3" s="92"/>
      <c r="J3" s="88"/>
      <c r="K3" s="93"/>
      <c r="L3" s="93"/>
      <c r="M3" s="93"/>
      <c r="N3" s="242"/>
      <c r="O3" s="242"/>
      <c r="P3" s="218"/>
    </row>
    <row r="4" spans="1:18" ht="15" customHeight="1">
      <c r="A4" s="153" t="s">
        <v>42</v>
      </c>
      <c r="B4" s="312"/>
      <c r="C4" s="154"/>
      <c r="D4" s="192">
        <f>SUM(D5:D8)</f>
        <v>285.998603080209</v>
      </c>
      <c r="E4" s="193">
        <f>SUM(E5:E8)</f>
        <v>24751.581801797176</v>
      </c>
      <c r="F4" s="264">
        <f>SUM(F5:F8)</f>
        <v>0</v>
      </c>
      <c r="G4" s="194">
        <f aca="true" t="shared" si="0" ref="G4:G11">SUM(D4:F4)</f>
        <v>25037.580404877386</v>
      </c>
      <c r="H4" s="155"/>
      <c r="J4" s="314"/>
      <c r="K4" s="94"/>
      <c r="L4" s="95"/>
      <c r="M4" s="95"/>
      <c r="N4" s="95"/>
      <c r="O4" s="95"/>
      <c r="P4" s="96"/>
      <c r="R4" s="97"/>
    </row>
    <row r="5" spans="1:18" ht="15" customHeight="1">
      <c r="A5" s="156" t="s">
        <v>12</v>
      </c>
      <c r="B5" s="313"/>
      <c r="C5" s="157" t="s">
        <v>43</v>
      </c>
      <c r="D5" s="263">
        <v>0</v>
      </c>
      <c r="E5" s="195">
        <v>7708.4036131411</v>
      </c>
      <c r="F5" s="196">
        <v>0</v>
      </c>
      <c r="G5" s="197">
        <f t="shared" si="0"/>
        <v>7708.4036131411</v>
      </c>
      <c r="H5" s="155"/>
      <c r="J5" s="314"/>
      <c r="K5" s="98"/>
      <c r="L5" s="99"/>
      <c r="M5" s="99"/>
      <c r="N5" s="99"/>
      <c r="O5" s="99"/>
      <c r="P5" s="96"/>
      <c r="R5" s="97"/>
    </row>
    <row r="6" spans="1:18" ht="15" customHeight="1">
      <c r="A6" s="156" t="s">
        <v>13</v>
      </c>
      <c r="B6" s="313"/>
      <c r="C6" s="158" t="s">
        <v>35</v>
      </c>
      <c r="D6" s="207">
        <v>0</v>
      </c>
      <c r="E6" s="198">
        <v>7409.11340078646</v>
      </c>
      <c r="F6" s="199">
        <v>0</v>
      </c>
      <c r="G6" s="200">
        <f t="shared" si="0"/>
        <v>7409.11340078646</v>
      </c>
      <c r="H6" s="155"/>
      <c r="J6" s="314"/>
      <c r="K6" s="100"/>
      <c r="L6" s="99"/>
      <c r="M6" s="99"/>
      <c r="N6" s="99"/>
      <c r="O6" s="99"/>
      <c r="P6" s="96"/>
      <c r="R6" s="97"/>
    </row>
    <row r="7" spans="1:18" ht="15" customHeight="1">
      <c r="A7" s="156" t="s">
        <v>14</v>
      </c>
      <c r="B7" s="313"/>
      <c r="C7" s="158" t="s">
        <v>35</v>
      </c>
      <c r="D7" s="207">
        <v>0</v>
      </c>
      <c r="E7" s="198">
        <v>9515.03018241192</v>
      </c>
      <c r="F7" s="199">
        <v>0</v>
      </c>
      <c r="G7" s="200">
        <f t="shared" si="0"/>
        <v>9515.03018241192</v>
      </c>
      <c r="H7" s="155"/>
      <c r="J7" s="314"/>
      <c r="K7" s="100"/>
      <c r="L7" s="99"/>
      <c r="M7" s="99"/>
      <c r="N7" s="99"/>
      <c r="O7" s="99"/>
      <c r="P7" s="96"/>
      <c r="R7" s="97"/>
    </row>
    <row r="8" spans="1:18" ht="15" customHeight="1">
      <c r="A8" s="156" t="s">
        <v>36</v>
      </c>
      <c r="B8" s="183"/>
      <c r="C8" s="159" t="s">
        <v>35</v>
      </c>
      <c r="D8" s="208">
        <v>285.998603080209</v>
      </c>
      <c r="E8" s="201">
        <v>119.034605457694</v>
      </c>
      <c r="F8" s="202">
        <v>0</v>
      </c>
      <c r="G8" s="203">
        <f t="shared" si="0"/>
        <v>405.033208537903</v>
      </c>
      <c r="H8" s="155"/>
      <c r="J8" s="218"/>
      <c r="K8" s="100"/>
      <c r="L8" s="99"/>
      <c r="M8" s="99"/>
      <c r="N8" s="99"/>
      <c r="O8" s="99"/>
      <c r="P8" s="96"/>
      <c r="R8" s="97"/>
    </row>
    <row r="9" spans="1:18" ht="15" customHeight="1">
      <c r="A9" s="153" t="s">
        <v>37</v>
      </c>
      <c r="B9" s="315" t="s">
        <v>38</v>
      </c>
      <c r="C9" s="160" t="s">
        <v>44</v>
      </c>
      <c r="D9" s="192">
        <v>43.2933835502875</v>
      </c>
      <c r="E9" s="193">
        <v>1470.07126766171</v>
      </c>
      <c r="F9" s="264">
        <v>1.13043509297029</v>
      </c>
      <c r="G9" s="194">
        <f t="shared" si="0"/>
        <v>1514.4950863049678</v>
      </c>
      <c r="H9" s="161"/>
      <c r="J9" s="318"/>
      <c r="K9" s="100"/>
      <c r="L9" s="95"/>
      <c r="M9" s="95"/>
      <c r="N9" s="95"/>
      <c r="O9" s="95"/>
      <c r="P9" s="96"/>
      <c r="R9" s="97"/>
    </row>
    <row r="10" spans="1:18" ht="15" customHeight="1">
      <c r="A10" s="153" t="s">
        <v>45</v>
      </c>
      <c r="B10" s="316"/>
      <c r="C10" s="162"/>
      <c r="D10" s="204">
        <f>SUM(D11:D25)</f>
        <v>2261.7159270972625</v>
      </c>
      <c r="E10" s="205">
        <f>SUM(E11:E25)</f>
        <v>11503.209950469021</v>
      </c>
      <c r="F10" s="265">
        <f>SUM(F11:F25)</f>
        <v>4887.454357281131</v>
      </c>
      <c r="G10" s="206">
        <f t="shared" si="0"/>
        <v>18652.380234847413</v>
      </c>
      <c r="H10" s="163"/>
      <c r="I10" s="102"/>
      <c r="J10" s="318"/>
      <c r="K10" s="101"/>
      <c r="L10" s="95"/>
      <c r="M10" s="95"/>
      <c r="N10" s="95"/>
      <c r="O10" s="95"/>
      <c r="P10" s="96"/>
      <c r="Q10" s="102"/>
      <c r="R10" s="97"/>
    </row>
    <row r="11" spans="1:18" ht="15" customHeight="1">
      <c r="A11" s="164" t="s">
        <v>46</v>
      </c>
      <c r="B11" s="316"/>
      <c r="C11" s="165" t="s">
        <v>47</v>
      </c>
      <c r="D11" s="207">
        <v>0</v>
      </c>
      <c r="E11" s="198">
        <v>779.476519066152</v>
      </c>
      <c r="F11" s="199">
        <v>0</v>
      </c>
      <c r="G11" s="200">
        <f t="shared" si="0"/>
        <v>779.476519066152</v>
      </c>
      <c r="H11" s="163"/>
      <c r="I11" s="102"/>
      <c r="J11" s="318"/>
      <c r="K11" s="100"/>
      <c r="L11" s="99"/>
      <c r="M11" s="99"/>
      <c r="N11" s="99"/>
      <c r="O11" s="99"/>
      <c r="P11" s="96"/>
      <c r="Q11" s="102"/>
      <c r="R11" s="97"/>
    </row>
    <row r="12" spans="1:18" ht="15" customHeight="1">
      <c r="A12" s="156" t="s">
        <v>48</v>
      </c>
      <c r="B12" s="316"/>
      <c r="C12" s="165" t="s">
        <v>49</v>
      </c>
      <c r="D12" s="207">
        <v>0</v>
      </c>
      <c r="E12" s="198">
        <v>0</v>
      </c>
      <c r="F12" s="198">
        <v>0</v>
      </c>
      <c r="G12" s="200">
        <f aca="true" t="shared" si="1" ref="G12:G29">SUM(D12:F12)</f>
        <v>0</v>
      </c>
      <c r="H12" s="166"/>
      <c r="I12" s="102"/>
      <c r="J12" s="318"/>
      <c r="K12" s="100"/>
      <c r="L12" s="99"/>
      <c r="M12" s="99"/>
      <c r="N12" s="99"/>
      <c r="O12" s="99"/>
      <c r="P12" s="96"/>
      <c r="Q12" s="102"/>
      <c r="R12" s="97"/>
    </row>
    <row r="13" spans="1:18" ht="15" customHeight="1">
      <c r="A13" s="156" t="s">
        <v>50</v>
      </c>
      <c r="B13" s="316"/>
      <c r="C13" s="165" t="s">
        <v>51</v>
      </c>
      <c r="D13" s="207">
        <v>0</v>
      </c>
      <c r="E13" s="198">
        <v>0</v>
      </c>
      <c r="F13" s="198">
        <v>0</v>
      </c>
      <c r="G13" s="200">
        <f t="shared" si="1"/>
        <v>0</v>
      </c>
      <c r="H13" s="166"/>
      <c r="I13" s="102"/>
      <c r="J13" s="318"/>
      <c r="K13" s="100"/>
      <c r="L13" s="99"/>
      <c r="M13" s="99"/>
      <c r="N13" s="99"/>
      <c r="O13" s="99"/>
      <c r="P13" s="96"/>
      <c r="Q13" s="102"/>
      <c r="R13" s="97"/>
    </row>
    <row r="14" spans="1:18" ht="15" customHeight="1">
      <c r="A14" s="156" t="s">
        <v>52</v>
      </c>
      <c r="B14" s="316"/>
      <c r="C14" s="165" t="s">
        <v>53</v>
      </c>
      <c r="D14" s="207">
        <v>0.151022464014253</v>
      </c>
      <c r="E14" s="198">
        <v>23.2380831539533</v>
      </c>
      <c r="F14" s="199">
        <v>213.032316552659</v>
      </c>
      <c r="G14" s="200">
        <f t="shared" si="1"/>
        <v>236.42142217062656</v>
      </c>
      <c r="H14" s="166"/>
      <c r="I14" s="102"/>
      <c r="J14" s="318"/>
      <c r="K14" s="100"/>
      <c r="L14" s="99"/>
      <c r="M14" s="99"/>
      <c r="N14" s="99"/>
      <c r="O14" s="99"/>
      <c r="P14" s="96"/>
      <c r="Q14" s="102"/>
      <c r="R14" s="97"/>
    </row>
    <row r="15" spans="1:18" ht="15" customHeight="1">
      <c r="A15" s="156" t="s">
        <v>54</v>
      </c>
      <c r="B15" s="316"/>
      <c r="C15" s="165" t="s">
        <v>55</v>
      </c>
      <c r="D15" s="207">
        <v>48.5495888440411</v>
      </c>
      <c r="E15" s="198">
        <v>145.737754374413</v>
      </c>
      <c r="F15" s="199">
        <v>2.09677476921909</v>
      </c>
      <c r="G15" s="200">
        <f t="shared" si="1"/>
        <v>196.38411798767316</v>
      </c>
      <c r="H15" s="166"/>
      <c r="I15" s="102"/>
      <c r="J15" s="318"/>
      <c r="K15" s="100"/>
      <c r="L15" s="99"/>
      <c r="M15" s="99"/>
      <c r="N15" s="99"/>
      <c r="O15" s="99"/>
      <c r="P15" s="96"/>
      <c r="Q15" s="102"/>
      <c r="R15" s="97"/>
    </row>
    <row r="16" spans="1:18" ht="15" customHeight="1">
      <c r="A16" s="156" t="s">
        <v>56</v>
      </c>
      <c r="B16" s="316"/>
      <c r="C16" s="165" t="s">
        <v>57</v>
      </c>
      <c r="D16" s="207">
        <v>1187.0263621727</v>
      </c>
      <c r="E16" s="198">
        <v>757.544656361469</v>
      </c>
      <c r="F16" s="199">
        <v>126.061745690267</v>
      </c>
      <c r="G16" s="200">
        <f t="shared" si="1"/>
        <v>2070.632764224436</v>
      </c>
      <c r="H16" s="166"/>
      <c r="I16" s="102"/>
      <c r="J16" s="318"/>
      <c r="K16" s="100"/>
      <c r="L16" s="99"/>
      <c r="M16" s="99"/>
      <c r="N16" s="99"/>
      <c r="O16" s="99"/>
      <c r="P16" s="96"/>
      <c r="Q16" s="102"/>
      <c r="R16" s="97"/>
    </row>
    <row r="17" spans="1:18" ht="15" customHeight="1">
      <c r="A17" s="156" t="s">
        <v>58</v>
      </c>
      <c r="B17" s="316"/>
      <c r="C17" s="165" t="s">
        <v>59</v>
      </c>
      <c r="D17" s="207">
        <v>0</v>
      </c>
      <c r="E17" s="198">
        <v>4.64340301643818</v>
      </c>
      <c r="F17" s="199">
        <v>0</v>
      </c>
      <c r="G17" s="200">
        <f t="shared" si="1"/>
        <v>4.64340301643818</v>
      </c>
      <c r="H17" s="166"/>
      <c r="I17" s="102"/>
      <c r="J17" s="318"/>
      <c r="K17" s="100"/>
      <c r="L17" s="99"/>
      <c r="M17" s="99"/>
      <c r="N17" s="99"/>
      <c r="O17" s="99"/>
      <c r="P17" s="96"/>
      <c r="Q17" s="102"/>
      <c r="R17" s="97"/>
    </row>
    <row r="18" spans="1:18" ht="15" customHeight="1">
      <c r="A18" s="156" t="s">
        <v>60</v>
      </c>
      <c r="B18" s="316"/>
      <c r="C18" s="165" t="s">
        <v>61</v>
      </c>
      <c r="D18" s="207">
        <v>258.501899692804</v>
      </c>
      <c r="E18" s="198">
        <v>561.258066726755</v>
      </c>
      <c r="F18" s="199">
        <v>780.638362992306</v>
      </c>
      <c r="G18" s="200">
        <f t="shared" si="1"/>
        <v>1600.3983294118652</v>
      </c>
      <c r="H18" s="166"/>
      <c r="I18" s="102"/>
      <c r="J18" s="318"/>
      <c r="K18" s="100"/>
      <c r="L18" s="99"/>
      <c r="M18" s="99"/>
      <c r="N18" s="99"/>
      <c r="O18" s="99"/>
      <c r="P18" s="96"/>
      <c r="Q18" s="102"/>
      <c r="R18" s="97"/>
    </row>
    <row r="19" spans="1:18" ht="15" customHeight="1">
      <c r="A19" s="156" t="s">
        <v>62</v>
      </c>
      <c r="B19" s="316"/>
      <c r="C19" s="165" t="s">
        <v>63</v>
      </c>
      <c r="D19" s="207">
        <v>148.728349927422</v>
      </c>
      <c r="E19" s="198">
        <v>8700.15166972432</v>
      </c>
      <c r="F19" s="199">
        <v>3765.62515727668</v>
      </c>
      <c r="G19" s="200">
        <f t="shared" si="1"/>
        <v>12614.505176928422</v>
      </c>
      <c r="H19" s="166"/>
      <c r="I19" s="102"/>
      <c r="J19" s="318"/>
      <c r="K19" s="100"/>
      <c r="L19" s="99"/>
      <c r="M19" s="99"/>
      <c r="N19" s="99"/>
      <c r="O19" s="99"/>
      <c r="P19" s="96"/>
      <c r="Q19" s="102"/>
      <c r="R19" s="97"/>
    </row>
    <row r="20" spans="1:18" ht="15" customHeight="1">
      <c r="A20" s="156" t="s">
        <v>64</v>
      </c>
      <c r="B20" s="316"/>
      <c r="C20" s="165" t="s">
        <v>65</v>
      </c>
      <c r="D20" s="207">
        <v>105.435265569148</v>
      </c>
      <c r="E20" s="198">
        <v>481.08099146624</v>
      </c>
      <c r="F20" s="199">
        <v>0</v>
      </c>
      <c r="G20" s="200">
        <f t="shared" si="1"/>
        <v>586.516257035388</v>
      </c>
      <c r="H20" s="166"/>
      <c r="I20" s="102"/>
      <c r="J20" s="318"/>
      <c r="K20" s="100"/>
      <c r="L20" s="99"/>
      <c r="M20" s="99"/>
      <c r="N20" s="99"/>
      <c r="O20" s="99"/>
      <c r="P20" s="96"/>
      <c r="Q20" s="102"/>
      <c r="R20" s="97"/>
    </row>
    <row r="21" spans="1:18" ht="15" customHeight="1">
      <c r="A21" s="156" t="s">
        <v>66</v>
      </c>
      <c r="B21" s="316"/>
      <c r="C21" s="165" t="s">
        <v>67</v>
      </c>
      <c r="D21" s="207">
        <v>145.706510590735</v>
      </c>
      <c r="E21" s="198">
        <v>50.0788065792811</v>
      </c>
      <c r="F21" s="199">
        <v>0</v>
      </c>
      <c r="G21" s="200">
        <f t="shared" si="1"/>
        <v>195.7853171700161</v>
      </c>
      <c r="H21" s="166"/>
      <c r="I21" s="102"/>
      <c r="J21" s="318"/>
      <c r="K21" s="100"/>
      <c r="L21" s="99"/>
      <c r="M21" s="99"/>
      <c r="N21" s="99"/>
      <c r="O21" s="99"/>
      <c r="P21" s="96"/>
      <c r="Q21" s="102"/>
      <c r="R21" s="97"/>
    </row>
    <row r="22" spans="1:18" ht="15" customHeight="1">
      <c r="A22" s="156" t="s">
        <v>68</v>
      </c>
      <c r="B22" s="316"/>
      <c r="C22" s="165" t="s">
        <v>69</v>
      </c>
      <c r="D22" s="207">
        <v>0</v>
      </c>
      <c r="E22" s="267">
        <v>0</v>
      </c>
      <c r="F22" s="199">
        <v>0</v>
      </c>
      <c r="G22" s="200">
        <f t="shared" si="1"/>
        <v>0</v>
      </c>
      <c r="H22" s="166"/>
      <c r="I22" s="102"/>
      <c r="J22" s="318"/>
      <c r="K22" s="100"/>
      <c r="L22" s="99"/>
      <c r="M22" s="99"/>
      <c r="N22" s="99"/>
      <c r="O22" s="99"/>
      <c r="P22" s="96"/>
      <c r="Q22" s="102"/>
      <c r="R22" s="97"/>
    </row>
    <row r="23" spans="1:18" ht="15" customHeight="1">
      <c r="A23" s="156" t="s">
        <v>70</v>
      </c>
      <c r="B23" s="316"/>
      <c r="C23" s="165" t="s">
        <v>71</v>
      </c>
      <c r="D23" s="207">
        <v>367.616927836398</v>
      </c>
      <c r="E23" s="198">
        <v>0</v>
      </c>
      <c r="F23" s="199">
        <v>0</v>
      </c>
      <c r="G23" s="200">
        <f t="shared" si="1"/>
        <v>367.616927836398</v>
      </c>
      <c r="H23" s="166"/>
      <c r="I23" s="102"/>
      <c r="J23" s="318"/>
      <c r="K23" s="100"/>
      <c r="L23" s="99"/>
      <c r="M23" s="99"/>
      <c r="N23" s="99"/>
      <c r="O23" s="99"/>
      <c r="P23" s="96"/>
      <c r="Q23" s="102"/>
      <c r="R23" s="97"/>
    </row>
    <row r="24" spans="1:18" ht="15" customHeight="1">
      <c r="A24" s="156" t="s">
        <v>72</v>
      </c>
      <c r="B24" s="316"/>
      <c r="C24" s="165" t="s">
        <v>73</v>
      </c>
      <c r="D24" s="207">
        <v>0</v>
      </c>
      <c r="E24" s="198">
        <v>0</v>
      </c>
      <c r="F24" s="199">
        <v>0</v>
      </c>
      <c r="G24" s="200">
        <f t="shared" si="1"/>
        <v>0</v>
      </c>
      <c r="H24" s="166"/>
      <c r="I24" s="102"/>
      <c r="J24" s="318"/>
      <c r="K24" s="100"/>
      <c r="L24" s="99"/>
      <c r="M24" s="99"/>
      <c r="N24" s="99"/>
      <c r="O24" s="99"/>
      <c r="P24" s="96"/>
      <c r="Q24" s="102"/>
      <c r="R24" s="97"/>
    </row>
    <row r="25" spans="1:18" ht="15" customHeight="1">
      <c r="A25" s="156" t="s">
        <v>74</v>
      </c>
      <c r="B25" s="316"/>
      <c r="C25" s="165" t="s">
        <v>75</v>
      </c>
      <c r="D25" s="207">
        <v>0</v>
      </c>
      <c r="E25" s="198">
        <v>0</v>
      </c>
      <c r="F25" s="198">
        <v>0</v>
      </c>
      <c r="G25" s="200">
        <f t="shared" si="1"/>
        <v>0</v>
      </c>
      <c r="H25" s="166"/>
      <c r="I25" s="102"/>
      <c r="J25" s="318"/>
      <c r="K25" s="100"/>
      <c r="L25" s="99"/>
      <c r="M25" s="99"/>
      <c r="N25" s="99"/>
      <c r="O25" s="99"/>
      <c r="P25" s="96"/>
      <c r="Q25" s="102"/>
      <c r="R25" s="97"/>
    </row>
    <row r="26" spans="1:18" ht="15" customHeight="1">
      <c r="A26" s="153" t="s">
        <v>76</v>
      </c>
      <c r="B26" s="316"/>
      <c r="C26" s="162"/>
      <c r="D26" s="204">
        <f>SUM(D27:D29)</f>
        <v>145.4177902976756</v>
      </c>
      <c r="E26" s="205">
        <f aca="true" t="shared" si="2" ref="E26">SUM(E27:E29)</f>
        <v>317.0915451626048</v>
      </c>
      <c r="F26" s="265">
        <f>SUM(F27:F29)</f>
        <v>70.12344141231833</v>
      </c>
      <c r="G26" s="206">
        <f>SUM(D26:F26)</f>
        <v>532.6327768725987</v>
      </c>
      <c r="H26" s="163"/>
      <c r="I26" s="102"/>
      <c r="J26" s="318"/>
      <c r="K26" s="101"/>
      <c r="L26" s="95"/>
      <c r="M26" s="95"/>
      <c r="N26" s="95"/>
      <c r="O26" s="95"/>
      <c r="P26" s="96"/>
      <c r="Q26" s="102"/>
      <c r="R26" s="97"/>
    </row>
    <row r="27" spans="1:18" ht="15" customHeight="1">
      <c r="A27" s="156" t="s">
        <v>77</v>
      </c>
      <c r="B27" s="316"/>
      <c r="C27" s="165" t="s">
        <v>78</v>
      </c>
      <c r="D27" s="207">
        <v>39.1747062919875</v>
      </c>
      <c r="E27" s="198">
        <v>99.7973491314248</v>
      </c>
      <c r="F27" s="199">
        <v>17.5399767651197</v>
      </c>
      <c r="G27" s="200">
        <f>SUM(D27:F27)</f>
        <v>156.51203218853198</v>
      </c>
      <c r="H27" s="163"/>
      <c r="I27" s="102"/>
      <c r="J27" s="318"/>
      <c r="K27" s="100"/>
      <c r="L27" s="99"/>
      <c r="M27" s="99"/>
      <c r="N27" s="99"/>
      <c r="O27" s="99"/>
      <c r="P27" s="96"/>
      <c r="Q27" s="102"/>
      <c r="R27" s="97"/>
    </row>
    <row r="28" spans="1:18" ht="15" customHeight="1">
      <c r="A28" s="156" t="s">
        <v>79</v>
      </c>
      <c r="B28" s="316"/>
      <c r="C28" s="165" t="s">
        <v>80</v>
      </c>
      <c r="D28" s="207">
        <v>94.2454842630013</v>
      </c>
      <c r="E28" s="198">
        <v>109.779190851744</v>
      </c>
      <c r="F28" s="199">
        <v>4.64937014044232</v>
      </c>
      <c r="G28" s="200">
        <f t="shared" si="1"/>
        <v>208.67404525518765</v>
      </c>
      <c r="H28" s="163"/>
      <c r="I28" s="102"/>
      <c r="J28" s="318"/>
      <c r="K28" s="100"/>
      <c r="L28" s="99"/>
      <c r="M28" s="99"/>
      <c r="N28" s="99"/>
      <c r="O28" s="99"/>
      <c r="P28" s="96"/>
      <c r="Q28" s="102"/>
      <c r="R28" s="97"/>
    </row>
    <row r="29" spans="1:18" ht="15" customHeight="1">
      <c r="A29" s="156" t="s">
        <v>101</v>
      </c>
      <c r="B29" s="316"/>
      <c r="C29" s="167" t="s">
        <v>81</v>
      </c>
      <c r="D29" s="207">
        <v>11.9975997426868</v>
      </c>
      <c r="E29" s="198">
        <v>107.515005179436</v>
      </c>
      <c r="F29" s="199">
        <v>47.9340945067563</v>
      </c>
      <c r="G29" s="200">
        <f t="shared" si="1"/>
        <v>167.4466994288791</v>
      </c>
      <c r="H29"/>
      <c r="J29" s="318"/>
      <c r="K29" s="104"/>
      <c r="L29" s="99"/>
      <c r="M29" s="99"/>
      <c r="N29" s="99"/>
      <c r="O29" s="99"/>
      <c r="P29" s="96"/>
      <c r="R29" s="97"/>
    </row>
    <row r="30" spans="1:18" ht="15" customHeight="1">
      <c r="A30" s="168" t="s">
        <v>15</v>
      </c>
      <c r="B30" s="316"/>
      <c r="C30" s="160" t="s">
        <v>35</v>
      </c>
      <c r="D30" s="192">
        <v>0</v>
      </c>
      <c r="E30" s="193">
        <v>0</v>
      </c>
      <c r="F30" s="193">
        <v>0</v>
      </c>
      <c r="G30" s="194">
        <v>0</v>
      </c>
      <c r="H30" s="163"/>
      <c r="I30" s="102"/>
      <c r="J30" s="318"/>
      <c r="K30" s="100"/>
      <c r="L30" s="95"/>
      <c r="M30" s="95"/>
      <c r="N30" s="95"/>
      <c r="O30" s="95"/>
      <c r="P30" s="96"/>
      <c r="Q30" s="102"/>
      <c r="R30" s="97"/>
    </row>
    <row r="31" spans="1:18" ht="15" customHeight="1">
      <c r="A31" s="153" t="s">
        <v>1</v>
      </c>
      <c r="B31" s="316"/>
      <c r="C31" s="160" t="s">
        <v>35</v>
      </c>
      <c r="D31" s="192">
        <v>11.1299429034402</v>
      </c>
      <c r="E31" s="193">
        <v>105.445699170931</v>
      </c>
      <c r="F31" s="264">
        <v>33.0561100573409</v>
      </c>
      <c r="G31" s="206">
        <f>SUM(D31:F31)</f>
        <v>149.6317521317121</v>
      </c>
      <c r="H31" s="163"/>
      <c r="I31" s="102"/>
      <c r="J31" s="318"/>
      <c r="K31" s="100"/>
      <c r="L31" s="95"/>
      <c r="M31" s="95"/>
      <c r="N31" s="95"/>
      <c r="O31" s="95"/>
      <c r="P31" s="96"/>
      <c r="Q31" s="102"/>
      <c r="R31" s="97"/>
    </row>
    <row r="32" spans="1:18" ht="15" customHeight="1" thickBot="1">
      <c r="A32" s="168" t="s">
        <v>82</v>
      </c>
      <c r="B32" s="317"/>
      <c r="C32" s="169"/>
      <c r="D32" s="209">
        <f>SUM(D4,D9,D10,D26,D30,D31)</f>
        <v>2747.555646928875</v>
      </c>
      <c r="E32" s="210">
        <f>SUM(E4,E9,E10,E26,E30,E31)</f>
        <v>38147.40026426144</v>
      </c>
      <c r="F32" s="266">
        <f aca="true" t="shared" si="3" ref="F32">SUM(F4,F9,F10,F26,F30,F31)</f>
        <v>4991.764343843761</v>
      </c>
      <c r="G32" s="211">
        <f>SUM(D32:F32)</f>
        <v>45886.72025503408</v>
      </c>
      <c r="H32" s="163"/>
      <c r="I32" s="102"/>
      <c r="J32" s="318"/>
      <c r="K32" s="105"/>
      <c r="L32" s="95"/>
      <c r="M32" s="95"/>
      <c r="N32" s="95"/>
      <c r="O32" s="95"/>
      <c r="P32" s="96"/>
      <c r="Q32" s="102"/>
      <c r="R32" s="97"/>
    </row>
    <row r="33" spans="1:18" ht="14">
      <c r="A33"/>
      <c r="B33"/>
      <c r="C33" s="147"/>
      <c r="D33" s="170"/>
      <c r="E33" s="170"/>
      <c r="F33" s="170"/>
      <c r="G33" s="170"/>
      <c r="H33" s="63"/>
      <c r="I33" s="102"/>
      <c r="J33" s="88"/>
      <c r="K33" s="91"/>
      <c r="L33" s="106"/>
      <c r="M33" s="106"/>
      <c r="N33" s="106"/>
      <c r="O33" s="106"/>
      <c r="P33" s="102"/>
      <c r="Q33" s="102"/>
      <c r="R33" s="102"/>
    </row>
    <row r="34" spans="1:18" ht="14">
      <c r="A34"/>
      <c r="B34"/>
      <c r="C34" s="147"/>
      <c r="D34" s="147"/>
      <c r="E34" s="147"/>
      <c r="F34"/>
      <c r="G34" s="170"/>
      <c r="H34" s="63"/>
      <c r="I34" s="102"/>
      <c r="J34" s="88"/>
      <c r="K34" s="91"/>
      <c r="L34" s="91"/>
      <c r="M34" s="91"/>
      <c r="N34" s="88"/>
      <c r="O34" s="106"/>
      <c r="P34" s="102"/>
      <c r="Q34" s="102"/>
      <c r="R34" s="102"/>
    </row>
    <row r="35" spans="1:18" ht="14">
      <c r="A35"/>
      <c r="B35"/>
      <c r="C35" s="147"/>
      <c r="D35" s="147"/>
      <c r="E35" s="147"/>
      <c r="F35"/>
      <c r="G35"/>
      <c r="H35" s="63"/>
      <c r="I35" s="102"/>
      <c r="J35" s="88"/>
      <c r="K35" s="91"/>
      <c r="L35" s="91"/>
      <c r="M35" s="91"/>
      <c r="N35" s="88"/>
      <c r="O35" s="88"/>
      <c r="P35" s="102"/>
      <c r="Q35" s="102"/>
      <c r="R35" s="102"/>
    </row>
    <row r="36" spans="1:18" ht="14.25">
      <c r="A36"/>
      <c r="B36"/>
      <c r="C36" s="147"/>
      <c r="D36" s="147"/>
      <c r="E36" s="147"/>
      <c r="F36"/>
      <c r="G36"/>
      <c r="H36" s="63"/>
      <c r="I36" s="102"/>
      <c r="J36" s="88"/>
      <c r="K36" s="91"/>
      <c r="L36" s="91"/>
      <c r="M36" s="91"/>
      <c r="N36" s="88"/>
      <c r="O36" s="88"/>
      <c r="P36" s="102"/>
      <c r="Q36" s="102"/>
      <c r="R36" s="102"/>
    </row>
    <row r="37" spans="1:18" ht="14">
      <c r="A37"/>
      <c r="B37"/>
      <c r="C37" s="147"/>
      <c r="D37" s="147"/>
      <c r="E37" s="147"/>
      <c r="F37"/>
      <c r="G37"/>
      <c r="H37" s="63"/>
      <c r="I37" s="102"/>
      <c r="P37" s="102"/>
      <c r="Q37" s="102"/>
      <c r="R37" s="102"/>
    </row>
    <row r="38" spans="1:18" ht="14">
      <c r="A38"/>
      <c r="B38"/>
      <c r="C38" s="147"/>
      <c r="D38" s="147"/>
      <c r="E38" s="147"/>
      <c r="F38"/>
      <c r="G38"/>
      <c r="H38" s="63"/>
      <c r="I38" s="102"/>
      <c r="P38" s="102"/>
      <c r="Q38" s="102"/>
      <c r="R38" s="102"/>
    </row>
    <row r="39" spans="1:18" ht="14">
      <c r="A39"/>
      <c r="B39"/>
      <c r="C39" s="147"/>
      <c r="D39" s="147"/>
      <c r="E39" s="147"/>
      <c r="F39"/>
      <c r="G39"/>
      <c r="H39" s="63"/>
      <c r="I39" s="102"/>
      <c r="P39" s="102"/>
      <c r="Q39" s="102"/>
      <c r="R39" s="102"/>
    </row>
    <row r="40" spans="1:18" ht="14">
      <c r="A40"/>
      <c r="B40"/>
      <c r="C40" s="147"/>
      <c r="D40" s="147"/>
      <c r="E40" s="147"/>
      <c r="F40"/>
      <c r="G40"/>
      <c r="H40" s="63"/>
      <c r="I40" s="102"/>
      <c r="P40" s="102"/>
      <c r="Q40" s="102"/>
      <c r="R40" s="102"/>
    </row>
    <row r="41" spans="1:8" ht="14">
      <c r="A41" s="146" t="s">
        <v>98</v>
      </c>
      <c r="B41"/>
      <c r="C41" s="147"/>
      <c r="D41" s="147"/>
      <c r="E41" s="147"/>
      <c r="F41"/>
      <c r="G41"/>
      <c r="H41"/>
    </row>
    <row r="42" spans="1:8" ht="14">
      <c r="A42"/>
      <c r="B42"/>
      <c r="C42" s="147"/>
      <c r="D42" s="147"/>
      <c r="E42" s="147"/>
      <c r="F42"/>
      <c r="G42"/>
      <c r="H42"/>
    </row>
    <row r="43" spans="1:8" ht="14.25">
      <c r="A43"/>
      <c r="B43"/>
      <c r="C43" s="147"/>
      <c r="D43" s="147"/>
      <c r="E43" s="147"/>
      <c r="F43"/>
      <c r="G43"/>
      <c r="H43"/>
    </row>
    <row r="44" spans="1:8" ht="14">
      <c r="A44"/>
      <c r="B44"/>
      <c r="C44" s="147"/>
      <c r="D44" s="147"/>
      <c r="E44" s="147"/>
      <c r="F44"/>
      <c r="G44"/>
      <c r="H44"/>
    </row>
    <row r="45" spans="1:8" ht="14">
      <c r="A45"/>
      <c r="B45"/>
      <c r="C45" s="147"/>
      <c r="D45" s="147"/>
      <c r="E45" s="147"/>
      <c r="F45"/>
      <c r="G45"/>
      <c r="H45"/>
    </row>
    <row r="46" spans="1:13" ht="14">
      <c r="A46"/>
      <c r="B46"/>
      <c r="C46" s="147"/>
      <c r="D46" s="147"/>
      <c r="E46" s="147"/>
      <c r="F46"/>
      <c r="G46"/>
      <c r="H46"/>
      <c r="M46" s="107"/>
    </row>
    <row r="47" spans="1:8" ht="14">
      <c r="A47"/>
      <c r="B47"/>
      <c r="C47" s="147"/>
      <c r="D47" s="147"/>
      <c r="E47" s="147"/>
      <c r="F47"/>
      <c r="G47"/>
      <c r="H47"/>
    </row>
    <row r="48" spans="1:8" ht="14">
      <c r="A48"/>
      <c r="B48"/>
      <c r="C48" s="147"/>
      <c r="D48" s="147"/>
      <c r="E48" s="147"/>
      <c r="F48"/>
      <c r="G48"/>
      <c r="H48"/>
    </row>
    <row r="49" spans="1:8" ht="14">
      <c r="A49"/>
      <c r="B49"/>
      <c r="C49" s="147"/>
      <c r="D49" s="147"/>
      <c r="E49" s="147"/>
      <c r="F49"/>
      <c r="G49"/>
      <c r="H49"/>
    </row>
    <row r="50" spans="1:8" ht="14">
      <c r="A50"/>
      <c r="B50"/>
      <c r="C50" s="147"/>
      <c r="D50" s="147"/>
      <c r="E50" s="147"/>
      <c r="F50"/>
      <c r="G50"/>
      <c r="H50"/>
    </row>
    <row r="51" spans="1:8" ht="14">
      <c r="A51"/>
      <c r="B51"/>
      <c r="C51" s="147"/>
      <c r="D51" s="147"/>
      <c r="E51" s="147"/>
      <c r="F51"/>
      <c r="G51"/>
      <c r="H51"/>
    </row>
    <row r="52" spans="1:8" ht="14">
      <c r="A52"/>
      <c r="B52"/>
      <c r="C52" s="147"/>
      <c r="D52" s="147"/>
      <c r="E52" s="147"/>
      <c r="F52"/>
      <c r="G52"/>
      <c r="H52"/>
    </row>
  </sheetData>
  <mergeCells count="5">
    <mergeCell ref="J2:O2"/>
    <mergeCell ref="B4:B7"/>
    <mergeCell ref="J4:J7"/>
    <mergeCell ref="B9:B32"/>
    <mergeCell ref="J9:J32"/>
  </mergeCells>
  <conditionalFormatting sqref="M49:M75">
    <cfRule type="dataBar" priority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{41AB8184-8831-4254-927A-6229D30ADC1D}</x14:id>
        </ext>
      </extLst>
    </cfRule>
  </conditionalFormatting>
  <hyperlinks>
    <hyperlink ref="A50" location="Contents!A1" display="Return to contents"/>
    <hyperlink ref="A41" location="Contents!A1" display="Return to contents"/>
  </hyperlinks>
  <printOptions/>
  <pageMargins left="0.36" right="0.43" top="1" bottom="1" header="0.5" footer="0.5"/>
  <pageSetup fitToHeight="1" fitToWidth="1" horizontalDpi="600" verticalDpi="600" orientation="portrait" paperSize="9" scale="6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1AB8184-8831-4254-927A-6229D30ADC1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M49:M75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2023-08-15T22:34:03Z</dcterms:created>
  <dcterms:modified xsi:type="dcterms:W3CDTF">2023-08-15T22:34:12Z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fa2ea8f-33a2-4d89-bc10-4ca73b1a3f73_Enabled">
    <vt:lpwstr>true</vt:lpwstr>
  </property>
  <property fmtid="{D5CDD505-2E9C-101B-9397-08002B2CF9AE}" pid="3" name="MSIP_Label_ffa2ea8f-33a2-4d89-bc10-4ca73b1a3f73_SetDate">
    <vt:lpwstr>2023-08-15T22:34:12Z</vt:lpwstr>
  </property>
  <property fmtid="{D5CDD505-2E9C-101B-9397-08002B2CF9AE}" pid="4" name="MSIP_Label_ffa2ea8f-33a2-4d89-bc10-4ca73b1a3f73_Method">
    <vt:lpwstr>Privileged</vt:lpwstr>
  </property>
  <property fmtid="{D5CDD505-2E9C-101B-9397-08002B2CF9AE}" pid="5" name="MSIP_Label_ffa2ea8f-33a2-4d89-bc10-4ca73b1a3f73_Name">
    <vt:lpwstr>IN-CONFIDENCE</vt:lpwstr>
  </property>
  <property fmtid="{D5CDD505-2E9C-101B-9397-08002B2CF9AE}" pid="6" name="MSIP_Label_ffa2ea8f-33a2-4d89-bc10-4ca73b1a3f73_SiteId">
    <vt:lpwstr>78b2bd11-e42b-47ea-b011-2e04c3af5ec1</vt:lpwstr>
  </property>
  <property fmtid="{D5CDD505-2E9C-101B-9397-08002B2CF9AE}" pid="7" name="MSIP_Label_ffa2ea8f-33a2-4d89-bc10-4ca73b1a3f73_ActionId">
    <vt:lpwstr>42c43481-da64-4703-b8f4-929a4776172b</vt:lpwstr>
  </property>
  <property fmtid="{D5CDD505-2E9C-101B-9397-08002B2CF9AE}" pid="8" name="MSIP_Label_ffa2ea8f-33a2-4d89-bc10-4ca73b1a3f73_ContentBits">
    <vt:lpwstr>0</vt:lpwstr>
  </property>
</Properties>
</file>